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n-nr64f.state.mo.us\nwpsc\WPCP\wpex\Fee Information\CW_2025\WPP Fee Scenarios by Category\"/>
    </mc:Choice>
  </mc:AlternateContent>
  <xr:revisionPtr revIDLastSave="0" documentId="13_ncr:1_{BF433886-92EF-4D42-B4C7-2C78C7ECBE97}" xr6:coauthVersionLast="47" xr6:coauthVersionMax="47" xr10:uidLastSave="{00000000-0000-0000-0000-000000000000}"/>
  <bookViews>
    <workbookView xWindow="13380" yWindow="3750" windowWidth="29040" windowHeight="15720" tabRatio="888" activeTab="6" xr2:uid="{452B8E3B-BE19-4A19-AC06-ADBBBEB1785E}"/>
  </bookViews>
  <sheets>
    <sheet name="Domestic" sheetId="1" r:id="rId1"/>
    <sheet name="MS4" sheetId="2" r:id="rId2"/>
    <sheet name="Land Disturbance" sheetId="8" r:id="rId3"/>
    <sheet name="General Ind SW WW" sheetId="3" r:id="rId4"/>
    <sheet name="Site-Specific Ind SW WW" sheetId="4" r:id="rId5"/>
    <sheet name="CAFO" sheetId="5" r:id="rId6"/>
    <sheet name="Industrial Land App" sheetId="6" r:id="rId7"/>
    <sheet name="Other Items"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 l="1"/>
  <c r="E36" i="1"/>
  <c r="E34" i="1"/>
  <c r="F21" i="7"/>
  <c r="E24" i="7"/>
  <c r="E25" i="7"/>
  <c r="E26" i="7"/>
  <c r="E23" i="7"/>
  <c r="F30" i="7" s="1"/>
  <c r="E20" i="7"/>
  <c r="E19" i="7"/>
  <c r="K71" i="4"/>
  <c r="K70" i="4"/>
  <c r="D71" i="4"/>
  <c r="G71" i="4"/>
  <c r="G68" i="4"/>
  <c r="G69" i="4"/>
  <c r="G70" i="4"/>
  <c r="G67" i="4"/>
  <c r="N34" i="6"/>
  <c r="N35" i="6"/>
  <c r="N36" i="6"/>
  <c r="N37" i="6"/>
  <c r="N38" i="6"/>
  <c r="N33" i="6"/>
  <c r="N28" i="6"/>
  <c r="N29" i="6"/>
  <c r="N30" i="6"/>
  <c r="N31" i="6"/>
  <c r="N27" i="6"/>
  <c r="M38" i="6"/>
  <c r="M34" i="6"/>
  <c r="M35" i="6"/>
  <c r="M36" i="6"/>
  <c r="M37" i="6"/>
  <c r="M33" i="6"/>
  <c r="M28" i="6"/>
  <c r="M29" i="6"/>
  <c r="M30" i="6"/>
  <c r="M31" i="6"/>
  <c r="M27" i="6"/>
  <c r="J38" i="6"/>
  <c r="J34" i="6"/>
  <c r="J35" i="6"/>
  <c r="J36" i="6"/>
  <c r="J37" i="6"/>
  <c r="J33" i="6"/>
  <c r="J28" i="6"/>
  <c r="J29" i="6"/>
  <c r="J30" i="6"/>
  <c r="J31" i="6"/>
  <c r="J27" i="6"/>
  <c r="G38" i="6"/>
  <c r="G34" i="6"/>
  <c r="G35" i="6"/>
  <c r="G36" i="6"/>
  <c r="G37" i="6"/>
  <c r="G33" i="6"/>
  <c r="G28" i="6"/>
  <c r="G29" i="6"/>
  <c r="G30" i="6"/>
  <c r="G31" i="6"/>
  <c r="G27" i="6"/>
  <c r="D38" i="6"/>
  <c r="D34" i="6"/>
  <c r="D35" i="6"/>
  <c r="D36" i="6"/>
  <c r="D37" i="6"/>
  <c r="D33" i="6"/>
  <c r="D28" i="6"/>
  <c r="D29" i="6"/>
  <c r="D30" i="6"/>
  <c r="D31" i="6"/>
  <c r="D27" i="6"/>
  <c r="F4" i="7"/>
  <c r="F5" i="7"/>
  <c r="F6" i="7"/>
  <c r="F7" i="7"/>
  <c r="F8" i="7"/>
  <c r="F9" i="7"/>
  <c r="F10" i="7"/>
  <c r="F11" i="7"/>
  <c r="F12" i="7"/>
  <c r="F3" i="7"/>
  <c r="F14" i="7" s="1"/>
  <c r="K17" i="6"/>
  <c r="K13" i="6"/>
  <c r="K14" i="6"/>
  <c r="K15" i="6"/>
  <c r="K16" i="6"/>
  <c r="K12" i="6"/>
  <c r="K7" i="6"/>
  <c r="K8" i="6"/>
  <c r="K9" i="6"/>
  <c r="K10" i="6"/>
  <c r="K6" i="6"/>
  <c r="J17" i="6"/>
  <c r="J13" i="6"/>
  <c r="J14" i="6"/>
  <c r="J15" i="6"/>
  <c r="J16" i="6"/>
  <c r="J12" i="6"/>
  <c r="J7" i="6"/>
  <c r="J8" i="6"/>
  <c r="J9" i="6"/>
  <c r="J10" i="6"/>
  <c r="J6" i="6"/>
  <c r="G17" i="6"/>
  <c r="G13" i="6"/>
  <c r="G14" i="6"/>
  <c r="G15" i="6"/>
  <c r="G16" i="6"/>
  <c r="G12" i="6"/>
  <c r="G7" i="6"/>
  <c r="G8" i="6"/>
  <c r="G9" i="6"/>
  <c r="G10" i="6"/>
  <c r="G6" i="6"/>
  <c r="D17" i="6"/>
  <c r="D13" i="6"/>
  <c r="D14" i="6"/>
  <c r="D15" i="6"/>
  <c r="D16" i="6"/>
  <c r="D12" i="6"/>
  <c r="D7" i="6"/>
  <c r="D8" i="6"/>
  <c r="D9" i="6"/>
  <c r="D10" i="6"/>
  <c r="D6" i="6"/>
  <c r="M71" i="5"/>
  <c r="J71" i="5"/>
  <c r="G71" i="5"/>
  <c r="D71" i="5"/>
  <c r="N71" i="5"/>
  <c r="N61" i="5"/>
  <c r="N62" i="5"/>
  <c r="N63" i="5"/>
  <c r="N64" i="5"/>
  <c r="N65" i="5"/>
  <c r="N66" i="5"/>
  <c r="N67" i="5"/>
  <c r="N68" i="5"/>
  <c r="N69" i="5"/>
  <c r="N70" i="5"/>
  <c r="N60" i="5"/>
  <c r="M61" i="5"/>
  <c r="M62" i="5"/>
  <c r="M63" i="5"/>
  <c r="M64" i="5"/>
  <c r="M65" i="5"/>
  <c r="M66" i="5"/>
  <c r="M67" i="5"/>
  <c r="M68" i="5"/>
  <c r="M69" i="5"/>
  <c r="M70" i="5"/>
  <c r="M60" i="5"/>
  <c r="J61" i="5"/>
  <c r="J62" i="5"/>
  <c r="J63" i="5"/>
  <c r="J64" i="5"/>
  <c r="J65" i="5"/>
  <c r="J66" i="5"/>
  <c r="J67" i="5"/>
  <c r="J68" i="5"/>
  <c r="J69" i="5"/>
  <c r="J70" i="5"/>
  <c r="J60" i="5"/>
  <c r="G61" i="5"/>
  <c r="G62" i="5"/>
  <c r="G63" i="5"/>
  <c r="G64" i="5"/>
  <c r="G65" i="5"/>
  <c r="G66" i="5"/>
  <c r="G67" i="5"/>
  <c r="G68" i="5"/>
  <c r="G69" i="5"/>
  <c r="G70" i="5"/>
  <c r="G60" i="5"/>
  <c r="D61" i="5"/>
  <c r="D62" i="5"/>
  <c r="D63" i="5"/>
  <c r="D64" i="5"/>
  <c r="D65" i="5"/>
  <c r="D66" i="5"/>
  <c r="D67" i="5"/>
  <c r="D68" i="5"/>
  <c r="D69" i="5"/>
  <c r="D70" i="5"/>
  <c r="D60" i="5"/>
  <c r="D47" i="5"/>
  <c r="G47" i="5"/>
  <c r="J47" i="5"/>
  <c r="M47" i="5"/>
  <c r="N47" i="5"/>
  <c r="N37" i="5"/>
  <c r="N38" i="5"/>
  <c r="N40" i="5"/>
  <c r="N41" i="5"/>
  <c r="N42" i="5"/>
  <c r="N44" i="5"/>
  <c r="N45" i="5"/>
  <c r="N46" i="5"/>
  <c r="N36" i="5"/>
  <c r="M37" i="5"/>
  <c r="M38" i="5"/>
  <c r="M40" i="5"/>
  <c r="M41" i="5"/>
  <c r="M42" i="5"/>
  <c r="M44" i="5"/>
  <c r="M45" i="5"/>
  <c r="M46" i="5"/>
  <c r="M36" i="5"/>
  <c r="J37" i="5"/>
  <c r="J38" i="5"/>
  <c r="J40" i="5"/>
  <c r="J41" i="5"/>
  <c r="J42" i="5"/>
  <c r="J44" i="5"/>
  <c r="J45" i="5"/>
  <c r="J46" i="5"/>
  <c r="J36" i="5"/>
  <c r="G37" i="5"/>
  <c r="G38" i="5"/>
  <c r="G40" i="5"/>
  <c r="G41" i="5"/>
  <c r="G42" i="5"/>
  <c r="G44" i="5"/>
  <c r="G45" i="5"/>
  <c r="G46" i="5"/>
  <c r="G36" i="5"/>
  <c r="D37" i="5"/>
  <c r="D38" i="5"/>
  <c r="D40" i="5"/>
  <c r="D41" i="5"/>
  <c r="D42" i="5"/>
  <c r="D44" i="5"/>
  <c r="D45" i="5"/>
  <c r="D46" i="5"/>
  <c r="D36" i="5"/>
  <c r="K21" i="5"/>
  <c r="K11" i="5"/>
  <c r="K12" i="5"/>
  <c r="K14" i="5"/>
  <c r="K15" i="5"/>
  <c r="K16" i="5"/>
  <c r="K18" i="5"/>
  <c r="K19" i="5"/>
  <c r="K20" i="5"/>
  <c r="K10" i="5"/>
  <c r="J21" i="5"/>
  <c r="J11" i="5"/>
  <c r="J12" i="5"/>
  <c r="J14" i="5"/>
  <c r="J15" i="5"/>
  <c r="J16" i="5"/>
  <c r="J18" i="5"/>
  <c r="J19" i="5"/>
  <c r="J20" i="5"/>
  <c r="J10" i="5"/>
  <c r="G21" i="5"/>
  <c r="G11" i="5"/>
  <c r="G12" i="5"/>
  <c r="G14" i="5"/>
  <c r="G15" i="5"/>
  <c r="G16" i="5"/>
  <c r="G18" i="5"/>
  <c r="G19" i="5"/>
  <c r="G20" i="5"/>
  <c r="G10" i="5"/>
  <c r="D21" i="5"/>
  <c r="D11" i="5"/>
  <c r="D12" i="5"/>
  <c r="D14" i="5"/>
  <c r="D15" i="5"/>
  <c r="D16" i="5"/>
  <c r="D18" i="5"/>
  <c r="D19" i="5"/>
  <c r="D20" i="5"/>
  <c r="D10" i="5"/>
  <c r="K85" i="4"/>
  <c r="K86" i="4"/>
  <c r="K96" i="4"/>
  <c r="K88" i="4"/>
  <c r="K89" i="4"/>
  <c r="K90" i="4"/>
  <c r="K92" i="4"/>
  <c r="K93" i="4"/>
  <c r="K94" i="4"/>
  <c r="K95" i="4"/>
  <c r="K84" i="4"/>
  <c r="J96" i="4"/>
  <c r="J85" i="4"/>
  <c r="J86" i="4"/>
  <c r="J88" i="4"/>
  <c r="J89" i="4"/>
  <c r="J90" i="4"/>
  <c r="J92" i="4"/>
  <c r="J93" i="4"/>
  <c r="J94" i="4"/>
  <c r="J95" i="4"/>
  <c r="J84" i="4"/>
  <c r="G96" i="4"/>
  <c r="G85" i="4"/>
  <c r="G86" i="4"/>
  <c r="G88" i="4"/>
  <c r="G89" i="4"/>
  <c r="G90" i="4"/>
  <c r="G92" i="4"/>
  <c r="G93" i="4"/>
  <c r="G94" i="4"/>
  <c r="G95" i="4"/>
  <c r="G84" i="4"/>
  <c r="D96" i="4"/>
  <c r="D85" i="4"/>
  <c r="D86" i="4"/>
  <c r="D88" i="4"/>
  <c r="D89" i="4"/>
  <c r="D90" i="4"/>
  <c r="D92" i="4"/>
  <c r="D93" i="4"/>
  <c r="D94" i="4"/>
  <c r="D95" i="4"/>
  <c r="D84" i="4"/>
  <c r="K60" i="4"/>
  <c r="K61" i="4"/>
  <c r="K63" i="4"/>
  <c r="K64" i="4"/>
  <c r="K65" i="4"/>
  <c r="K67" i="4"/>
  <c r="K68" i="4"/>
  <c r="K69" i="4"/>
  <c r="K59" i="4"/>
  <c r="J71" i="4"/>
  <c r="J60" i="4"/>
  <c r="J61" i="4"/>
  <c r="J62" i="4"/>
  <c r="J63" i="4"/>
  <c r="J64" i="4"/>
  <c r="J65" i="4"/>
  <c r="J66" i="4"/>
  <c r="J67" i="4"/>
  <c r="J68" i="4"/>
  <c r="J69" i="4"/>
  <c r="J70" i="4"/>
  <c r="J59" i="4"/>
  <c r="G60" i="4"/>
  <c r="G61" i="4"/>
  <c r="G63" i="4"/>
  <c r="G64" i="4"/>
  <c r="G65" i="4"/>
  <c r="G59" i="4"/>
  <c r="D60" i="4"/>
  <c r="D61" i="4"/>
  <c r="D63" i="4"/>
  <c r="D64" i="4"/>
  <c r="D65" i="4"/>
  <c r="D67" i="4"/>
  <c r="D68" i="4"/>
  <c r="D69" i="4"/>
  <c r="D70" i="4"/>
  <c r="D59" i="4"/>
  <c r="J42" i="4"/>
  <c r="G42" i="4"/>
  <c r="D42" i="4"/>
  <c r="K33" i="4"/>
  <c r="K35" i="4"/>
  <c r="K36" i="4"/>
  <c r="K38" i="4"/>
  <c r="K39" i="4"/>
  <c r="K40" i="4"/>
  <c r="K41" i="4"/>
  <c r="K32" i="4"/>
  <c r="J33" i="4"/>
  <c r="J35" i="4"/>
  <c r="J36" i="4"/>
  <c r="J32" i="4"/>
  <c r="G33" i="4"/>
  <c r="G35" i="4"/>
  <c r="G36" i="4"/>
  <c r="G32" i="4"/>
  <c r="D33" i="4"/>
  <c r="D35" i="4"/>
  <c r="D36" i="4"/>
  <c r="D38" i="4"/>
  <c r="D39" i="4"/>
  <c r="D40" i="4"/>
  <c r="D41" i="4"/>
  <c r="D32" i="4"/>
  <c r="K10" i="4"/>
  <c r="K12" i="4"/>
  <c r="K13" i="4"/>
  <c r="K15" i="4"/>
  <c r="K16" i="4"/>
  <c r="K17" i="4"/>
  <c r="K9" i="4"/>
  <c r="K8" i="4"/>
  <c r="J16" i="4"/>
  <c r="J17" i="4"/>
  <c r="J15" i="4"/>
  <c r="J13" i="4"/>
  <c r="J12" i="4"/>
  <c r="J9" i="4"/>
  <c r="J10" i="4"/>
  <c r="J8" i="4"/>
  <c r="G17" i="4"/>
  <c r="G13" i="4"/>
  <c r="G12" i="4"/>
  <c r="G9" i="4"/>
  <c r="G8" i="4"/>
  <c r="D17" i="4"/>
  <c r="D16" i="4"/>
  <c r="D15" i="4"/>
  <c r="D13" i="4"/>
  <c r="D12" i="4"/>
  <c r="D10" i="4"/>
  <c r="D9" i="4"/>
  <c r="D8" i="4"/>
  <c r="D15" i="3"/>
  <c r="D11" i="3"/>
  <c r="D18" i="3"/>
  <c r="D19" i="3"/>
  <c r="D17" i="3"/>
  <c r="D14" i="3"/>
  <c r="D13" i="3"/>
  <c r="D10" i="3"/>
  <c r="D9" i="3"/>
  <c r="D7" i="3"/>
  <c r="D6" i="3"/>
  <c r="D5" i="3"/>
  <c r="D34" i="2"/>
  <c r="D35" i="2"/>
  <c r="D36" i="2"/>
  <c r="D37" i="2"/>
  <c r="D38" i="2"/>
  <c r="D33" i="2"/>
  <c r="D31" i="2"/>
  <c r="D21" i="2"/>
  <c r="D22" i="2"/>
  <c r="D23" i="2"/>
  <c r="D24" i="2"/>
  <c r="D25" i="2"/>
  <c r="D19" i="2"/>
  <c r="D15" i="2"/>
  <c r="D5" i="2"/>
  <c r="Q29" i="1"/>
  <c r="Q30" i="1"/>
  <c r="Q31" i="1"/>
  <c r="Q32" i="1"/>
  <c r="Q33" i="1"/>
  <c r="Q34" i="1"/>
  <c r="Q35" i="1"/>
  <c r="Q36" i="1"/>
  <c r="Q28" i="1"/>
  <c r="E29" i="1"/>
  <c r="E30" i="1"/>
  <c r="E31" i="1"/>
  <c r="E32" i="1"/>
  <c r="E33" i="1"/>
  <c r="E28" i="1"/>
  <c r="K36" i="1"/>
  <c r="K35" i="1"/>
  <c r="K34" i="1"/>
  <c r="K33" i="1"/>
  <c r="K32" i="1"/>
  <c r="K31" i="1"/>
  <c r="K30" i="1"/>
  <c r="K29" i="1"/>
  <c r="K28" i="1"/>
  <c r="D39" i="2" l="1"/>
  <c r="K42" i="4"/>
  <c r="D26" i="2"/>
  <c r="Q37" i="1"/>
  <c r="E37" i="1"/>
  <c r="D20" i="3"/>
  <c r="K37" i="1"/>
  <c r="K16" i="1"/>
  <c r="K17" i="1"/>
  <c r="K18" i="1"/>
  <c r="K19" i="1"/>
  <c r="K20" i="1"/>
  <c r="K21" i="1"/>
  <c r="K15" i="1"/>
  <c r="K5" i="1"/>
  <c r="K6" i="1"/>
  <c r="K7" i="1"/>
  <c r="K8" i="1"/>
  <c r="K9" i="1"/>
  <c r="K10" i="1"/>
  <c r="K11" i="1"/>
  <c r="K4" i="1"/>
  <c r="E16" i="1"/>
  <c r="E17" i="1"/>
  <c r="E18" i="1"/>
  <c r="E19" i="1"/>
  <c r="E20" i="1"/>
  <c r="E21" i="1"/>
  <c r="E15" i="1"/>
  <c r="E9" i="1"/>
  <c r="E8" i="1"/>
  <c r="E6" i="1"/>
  <c r="E5" i="1"/>
  <c r="E7" i="1"/>
  <c r="E10" i="1"/>
  <c r="E11" i="1"/>
  <c r="E12" i="1"/>
  <c r="E4" i="1"/>
  <c r="K23" i="1" l="1"/>
  <c r="K12" i="1"/>
  <c r="K22" i="1"/>
  <c r="E22" i="1"/>
  <c r="E13" i="1"/>
  <c r="E23" i="1"/>
</calcChain>
</file>

<file path=xl/sharedStrings.xml><?xml version="1.0" encoding="utf-8"?>
<sst xmlns="http://schemas.openxmlformats.org/spreadsheetml/2006/main" count="456" uniqueCount="193">
  <si>
    <t>Domestic</t>
  </si>
  <si>
    <t>Current Fee</t>
  </si>
  <si>
    <t>Proposed Fee</t>
  </si>
  <si>
    <t>Potential Revenue</t>
  </si>
  <si>
    <t xml:space="preserve">&lt;1000 </t>
  </si>
  <si>
    <t>1000-7000</t>
  </si>
  <si>
    <t>7000-20000</t>
  </si>
  <si>
    <t>20000-35000</t>
  </si>
  <si>
    <t>&gt;35000</t>
  </si>
  <si>
    <t>Other non-res</t>
  </si>
  <si>
    <t>Commercial</t>
  </si>
  <si>
    <t>Industrial</t>
  </si>
  <si>
    <t>Total</t>
  </si>
  <si>
    <t>Not served by PWS</t>
  </si>
  <si>
    <t>Current</t>
  </si>
  <si>
    <t>Connections (#)</t>
  </si>
  <si>
    <t>Facilities (#)</t>
  </si>
  <si>
    <t>Flow-based Total:</t>
  </si>
  <si>
    <t>Connection-based Total:</t>
  </si>
  <si>
    <t>1000 - &lt;7000</t>
  </si>
  <si>
    <t>7000 - &lt;20000</t>
  </si>
  <si>
    <t>20000 - &lt;35000</t>
  </si>
  <si>
    <t>Design Flow</t>
  </si>
  <si>
    <t>&lt;5,000 gpd</t>
  </si>
  <si>
    <t>5000 to 9999 gpd</t>
  </si>
  <si>
    <t>10,000 to 24,999</t>
  </si>
  <si>
    <t>25,000 to 99,999</t>
  </si>
  <si>
    <t>100,000 to 499,999</t>
  </si>
  <si>
    <t>500,000 to 999,999</t>
  </si>
  <si>
    <t>&gt;1MGD</t>
  </si>
  <si>
    <t>Population Served</t>
  </si>
  <si>
    <t xml:space="preserve">Flow-based Total: </t>
  </si>
  <si>
    <t xml:space="preserve">Domestic A-2 Total: </t>
  </si>
  <si>
    <t xml:space="preserve">Domestic A-1 Total: </t>
  </si>
  <si>
    <t>5,000 to 9,999</t>
  </si>
  <si>
    <t>&gt;1MGD - &lt;5 MGD</t>
  </si>
  <si>
    <t>&gt;5 MGD to &lt;10 MGD</t>
  </si>
  <si>
    <t>&gt;10 MGD</t>
  </si>
  <si>
    <t>MS4 Permit Type</t>
  </si>
  <si>
    <t># of Permit Holders</t>
  </si>
  <si>
    <t>Renewal Fee</t>
  </si>
  <si>
    <t>Site Specific</t>
  </si>
  <si>
    <t>General</t>
  </si>
  <si>
    <t xml:space="preserve">Population Range </t>
  </si>
  <si>
    <t>Permit Fee</t>
  </si>
  <si>
    <t>Over 100,000</t>
  </si>
  <si>
    <t>50,000 - 100,000</t>
  </si>
  <si>
    <t>25,000 - 50,000</t>
  </si>
  <si>
    <t>10,000 - 25,000</t>
  </si>
  <si>
    <t>5,000 - 10,000</t>
  </si>
  <si>
    <t>below 5,000</t>
  </si>
  <si>
    <t>Permit Type/ Population</t>
  </si>
  <si>
    <t>Site specific</t>
  </si>
  <si>
    <t>General Permits</t>
  </si>
  <si>
    <t>50,000 and above</t>
  </si>
  <si>
    <t>25,000-49999</t>
  </si>
  <si>
    <t xml:space="preserve">10,000-24,999  </t>
  </si>
  <si>
    <t>5,000-9,999</t>
  </si>
  <si>
    <t xml:space="preserve">below 5,000 </t>
  </si>
  <si>
    <t>Area Range</t>
  </si>
  <si>
    <t>over 40,000 acres</t>
  </si>
  <si>
    <t>10,000-39,999 acres</t>
  </si>
  <si>
    <t>5,000-9,999 acres</t>
  </si>
  <si>
    <t>2,000-4999 acres</t>
  </si>
  <si>
    <t>1,000-1,999 acres</t>
  </si>
  <si>
    <t>below 1,000 acres</t>
  </si>
  <si>
    <t>Site/Permit Type</t>
  </si>
  <si>
    <t>Cost</t>
  </si>
  <si>
    <t># of sites</t>
  </si>
  <si>
    <t>Annual Cost per site</t>
  </si>
  <si>
    <t>Gen Industrial/ Stormwater</t>
  </si>
  <si>
    <t>No potential for process water</t>
  </si>
  <si>
    <t xml:space="preserve">Process water discharge or potential for </t>
  </si>
  <si>
    <t xml:space="preserve">Industrial area; acres/ over 25 </t>
  </si>
  <si>
    <t>Industrial area; under 25</t>
  </si>
  <si>
    <t>Annual fee</t>
  </si>
  <si>
    <t>New application</t>
  </si>
  <si>
    <t>High complexity</t>
  </si>
  <si>
    <t>Mid complexity</t>
  </si>
  <si>
    <t>Low complexity</t>
  </si>
  <si>
    <t xml:space="preserve">Cost to run the industrial wastewater/stormwater annually: </t>
  </si>
  <si>
    <t>Annual</t>
  </si>
  <si>
    <t>Modifications</t>
  </si>
  <si>
    <t>Ownership Transfers</t>
  </si>
  <si>
    <t>TOTAL Fees</t>
  </si>
  <si>
    <t>Industrial Site Type</t>
  </si>
  <si>
    <t># Permits</t>
  </si>
  <si>
    <t>Totals</t>
  </si>
  <si>
    <t>Categorical wastewater and stormwater</t>
  </si>
  <si>
    <t>Categorical (over 1 MGD)</t>
  </si>
  <si>
    <t>Categorical (under 1 MGD)</t>
  </si>
  <si>
    <t>Categorical SW</t>
  </si>
  <si>
    <t xml:space="preserve"> $-   </t>
  </si>
  <si>
    <t>Non-categorical wastewater and stormwater</t>
  </si>
  <si>
    <t>Industrial WW SS (over 1 MGD)</t>
  </si>
  <si>
    <t>Industrial WW SS (under 1 MGD)</t>
  </si>
  <si>
    <t>Non-categorical Stormwater only discharges</t>
  </si>
  <si>
    <t>Industrial SW SS (over 1 MGD)</t>
  </si>
  <si>
    <t>Industrial SW SS (under 1 MGD)</t>
  </si>
  <si>
    <t>Total Fees</t>
  </si>
  <si>
    <t xml:space="preserve">Categorical WW SW major </t>
  </si>
  <si>
    <t>Categorical WW SW minor</t>
  </si>
  <si>
    <t>Non-categorical  WW SW SS major</t>
  </si>
  <si>
    <t>Non-categorica  WW SW  SS minor</t>
  </si>
  <si>
    <t>SW SS deeded acreage &lt; 10 acres</t>
  </si>
  <si>
    <t>SW SS deeded acreage 10&lt;  25 acres</t>
  </si>
  <si>
    <t>SW SS deeded acreage 25 &lt; 100 acres</t>
  </si>
  <si>
    <t>SW SS deeded acreage ≥ 100 acres</t>
  </si>
  <si>
    <t>Categorical WW SW major and flows greater than 1 MGD</t>
  </si>
  <si>
    <t>Categorical WW SW minor, flows greater than 1 MGD</t>
  </si>
  <si>
    <t>Categorical WW SW minor, flows less than 1 MGD</t>
  </si>
  <si>
    <t>Non-categorica  WW SW  SS minor, flows greater than 1 MGD</t>
  </si>
  <si>
    <t>Non-categorica  WW SW  SS minor, flows less than 1 MGD</t>
  </si>
  <si>
    <t xml:space="preserve">Cost to run the CAFO portion of the program: </t>
  </si>
  <si>
    <t>Modification</t>
  </si>
  <si>
    <t>Ownership Transfer</t>
  </si>
  <si>
    <t>Overall Total:</t>
  </si>
  <si>
    <t>Cost per Permit</t>
  </si>
  <si>
    <t>Fee Totals</t>
  </si>
  <si>
    <t>Class IA</t>
  </si>
  <si>
    <t>Class IB</t>
  </si>
  <si>
    <t>Class IC</t>
  </si>
  <si>
    <t>MOG01</t>
  </si>
  <si>
    <t>MOGS1</t>
  </si>
  <si>
    <t>TOTAL</t>
  </si>
  <si>
    <t xml:space="preserve">Cost to run the CAFO/AFO portion of the program: </t>
  </si>
  <si>
    <t>Application Fee</t>
  </si>
  <si>
    <t>Other Modification</t>
  </si>
  <si>
    <t>Cost per Application</t>
  </si>
  <si>
    <t>Sum to be made up in Industrial scenario:</t>
  </si>
  <si>
    <t>Number per year</t>
  </si>
  <si>
    <t>Existing Fee</t>
  </si>
  <si>
    <t>Total:</t>
  </si>
  <si>
    <t xml:space="preserve">Other Industrial Activities: Items the department does not currently charge for or charges a minimum amount for. Proposed fee based on staff time to complete, number per year based on average over the last few years. These would be for the most part a 1 time fee, </t>
  </si>
  <si>
    <t>Variance</t>
  </si>
  <si>
    <t>Provisional Variance</t>
  </si>
  <si>
    <t>316(a) Variance</t>
  </si>
  <si>
    <t>316(b) Intake Study</t>
  </si>
  <si>
    <t>De Minimis</t>
  </si>
  <si>
    <t>Mixing Zone Studies- Standard</t>
  </si>
  <si>
    <t>Mixing Zone Studies-Complex</t>
  </si>
  <si>
    <t>Use Attainability Assessment</t>
  </si>
  <si>
    <t>Site specific Metals Translator Study</t>
  </si>
  <si>
    <t>401 Water Quality Certification</t>
  </si>
  <si>
    <t>WQC Intermediate Impact</t>
  </si>
  <si>
    <t>WQC Significant Impact</t>
  </si>
  <si>
    <t xml:space="preserve">WQC Permittee Responsible Mitigaiton Review </t>
  </si>
  <si>
    <t>Land App with closed storage tanks</t>
  </si>
  <si>
    <t>Land App with closed tanks and &lt;50 acres</t>
  </si>
  <si>
    <t>Land App with closed tanks and 50 to 99 acres</t>
  </si>
  <si>
    <t>Land App with closed tanks and 100 to 499 acres</t>
  </si>
  <si>
    <t>Land App with closed tanks and 500 to 999 acres</t>
  </si>
  <si>
    <t>Land App with closed tanks with 1000 acres or more</t>
  </si>
  <si>
    <t>Land App with open tanks or earthen basins</t>
  </si>
  <si>
    <t>Land App with earthen basin or open top tanks and &lt;50 acres</t>
  </si>
  <si>
    <t>Land App with earthen basin or open top tanks and 50-99acres</t>
  </si>
  <si>
    <t>Land App with earthen basin or open top tanks and 100-499 acres</t>
  </si>
  <si>
    <t>Land App with earthen basin or open top tanks and 500-999 acres</t>
  </si>
  <si>
    <t>Land App with earthen basin or open top tanks and with 1000 acres or more</t>
  </si>
  <si>
    <t xml:space="preserve">Application </t>
  </si>
  <si>
    <t>Land App with earthen basin or open top tanks and 50-99 acres</t>
  </si>
  <si>
    <t xml:space="preserve">Section 401 Water Quality Certifications:        Current Goal $72,800                                                                              </t>
  </si>
  <si>
    <t>breakdown below</t>
  </si>
  <si>
    <t>Adverse impact statement</t>
  </si>
  <si>
    <t xml:space="preserve">WQC Minimal Impact </t>
  </si>
  <si>
    <t>WQC New Reservoir</t>
  </si>
  <si>
    <t xml:space="preserve">WQC Modifications </t>
  </si>
  <si>
    <t xml:space="preserve">WQC Commercial &amp; Maintanance Dredging </t>
  </si>
  <si>
    <t xml:space="preserve">No Exposure </t>
  </si>
  <si>
    <t>Concept A-1: Connection &amp; Flow-based (current structure)</t>
  </si>
  <si>
    <t>Concept A-2: Connection &amp; Flow based; POTW/PSC Regulated with &lt;1000 connections are subject to flow-based fee</t>
  </si>
  <si>
    <t>Concept B-1: Flow-based</t>
  </si>
  <si>
    <t>Concept B-2: Flow-based</t>
  </si>
  <si>
    <t>Concept B-3: Flow-based</t>
  </si>
  <si>
    <t>Concept A-1</t>
  </si>
  <si>
    <t>Concept B-1</t>
  </si>
  <si>
    <t>Concept C-1</t>
  </si>
  <si>
    <t>Concept D-1</t>
  </si>
  <si>
    <t>Concept 1</t>
  </si>
  <si>
    <t>Concept 2</t>
  </si>
  <si>
    <t>Concept 3</t>
  </si>
  <si>
    <t>Concept 4</t>
  </si>
  <si>
    <t xml:space="preserve">Land App Concept #1-  type of storage, acreage flat mod rate </t>
  </si>
  <si>
    <t>Land App Concept #2-type of storage, acreage, application fee, flat mod fee</t>
  </si>
  <si>
    <t>Industrial Concept #1: Using existing fee structure, just fee increases and mod fee is half annual fee</t>
  </si>
  <si>
    <t xml:space="preserve">Concept Estimated Cost: </t>
  </si>
  <si>
    <t xml:space="preserve">Concept Estimated Revenue: </t>
  </si>
  <si>
    <t>Industria Concept #2: Major/minor rating fee structure, just fee increases and mod fee is half annual fee; categorical stormwater no longer separate</t>
  </si>
  <si>
    <t>Industrial Concept #3: Major/minor rating fee structure with flow based considerations,  mod fee is half annual fee; categorical stormwater no longer separate; includes higher rates to cover shortfall in CAFO Scenario #3 (approx. $150,000)</t>
  </si>
  <si>
    <t>Industrial Concept #4: Major/minor rating fee structure with flow based considerations,  mod fee is half annual fee; categorical stormwater no longer separate;</t>
  </si>
  <si>
    <t>CAFO Concept #1: Using existing fee structure, just fee increases and mod fee is half annual fee</t>
  </si>
  <si>
    <t>CAFO Concept #2: Application fee for new and expanding facilities, other mod fee at half the annual fee, increase in ownership transfer cost. In review of last few years, the department has averaged about 15 applications for new or expanding facilities</t>
  </si>
  <si>
    <t>CAFO Concept #3: Application fee for new and expanding facilities,  other mod fee at half the annual fee, increase in ownership transfer cost. In review of last few years, the department has averaged about 15 applications for new or expanding facilities. This one is tied into Industrial Scenario #3 where the industrial wastewater and stormwater facilities are paying a portion of the cost (such as the meat processors)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</si>
</sst>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31" x14ac:knownFonts="1">
    <font>
      <sz val="11"/>
      <color theme="1"/>
      <name val="Aptos Narrow"/>
      <family val="2"/>
      <scheme val="minor"/>
    </font>
    <font>
      <b/>
      <sz val="11"/>
      <color theme="1"/>
      <name val="Aptos Narrow"/>
      <family val="2"/>
      <scheme val="minor"/>
    </font>
    <font>
      <sz val="11"/>
      <color rgb="FF000000"/>
      <name val="Aptos Narrow"/>
      <family val="2"/>
      <scheme val="minor"/>
    </font>
    <font>
      <b/>
      <sz val="11"/>
      <color rgb="FF000000"/>
      <name val="Aptos Narrow"/>
      <family val="2"/>
      <scheme val="minor"/>
    </font>
    <font>
      <b/>
      <sz val="14"/>
      <color theme="1"/>
      <name val="Aptos Narrow"/>
      <family val="2"/>
      <scheme val="minor"/>
    </font>
    <font>
      <b/>
      <sz val="12"/>
      <color rgb="FF000000"/>
      <name val="Avenir Next LT Pro"/>
      <family val="2"/>
    </font>
    <font>
      <b/>
      <sz val="11"/>
      <color rgb="FFE8E8E8"/>
      <name val="Avenir Next LT Pro"/>
      <family val="2"/>
    </font>
    <font>
      <sz val="12"/>
      <color rgb="FF000000"/>
      <name val="Avenir Next LT Pro"/>
      <family val="2"/>
    </font>
    <font>
      <sz val="11"/>
      <color rgb="FF000000"/>
      <name val="Avenir Next LT Pro"/>
      <family val="2"/>
    </font>
    <font>
      <b/>
      <sz val="11"/>
      <color rgb="FF000000"/>
      <name val="Avenir Next LT Pro"/>
      <family val="2"/>
    </font>
    <font>
      <b/>
      <sz val="14"/>
      <color rgb="FF000000"/>
      <name val="Avenir Next LT Pro"/>
      <family val="2"/>
    </font>
    <font>
      <sz val="11"/>
      <color rgb="FFDAF2D0"/>
      <name val="Avenir Next LT Pro"/>
      <family val="2"/>
    </font>
    <font>
      <b/>
      <i/>
      <sz val="11"/>
      <color rgb="FF000000"/>
      <name val="Avenir Next LT Pro"/>
      <family val="2"/>
    </font>
    <font>
      <b/>
      <sz val="11"/>
      <color rgb="FFFFFFFF"/>
      <name val="Avenir Next LT Pro"/>
      <family val="2"/>
    </font>
    <font>
      <b/>
      <sz val="11"/>
      <color rgb="FFF2F2F2"/>
      <name val="Avenir Next LT Pro"/>
      <family val="2"/>
    </font>
    <font>
      <sz val="11"/>
      <color rgb="FFF2F2F2"/>
      <name val="Avenir Next LT Pro"/>
      <family val="2"/>
    </font>
    <font>
      <sz val="11"/>
      <color rgb="FFB98863"/>
      <name val="Avenir Next LT Pro"/>
      <family val="2"/>
    </font>
    <font>
      <b/>
      <sz val="12"/>
      <color rgb="FFFBE2D5"/>
      <name val="Avenir Next LT Pro"/>
      <family val="2"/>
    </font>
    <font>
      <sz val="12"/>
      <color rgb="FFE8E8E8"/>
      <name val="Avenir Next LT Pro"/>
      <family val="2"/>
    </font>
    <font>
      <b/>
      <sz val="14"/>
      <color rgb="FFF2F2F2"/>
      <name val="Aptos"/>
      <family val="2"/>
    </font>
    <font>
      <sz val="11"/>
      <color rgb="FF000000"/>
      <name val="Aptos"/>
      <family val="2"/>
    </font>
    <font>
      <b/>
      <i/>
      <sz val="11"/>
      <color rgb="FF000000"/>
      <name val="Aptos"/>
      <family val="2"/>
    </font>
    <font>
      <b/>
      <sz val="11"/>
      <color rgb="FF000000"/>
      <name val="Aptos"/>
      <family val="2"/>
    </font>
    <font>
      <b/>
      <sz val="11"/>
      <color rgb="FF8ED973"/>
      <name val="Aptos Narrow"/>
      <family val="2"/>
      <scheme val="minor"/>
    </font>
    <font>
      <sz val="11"/>
      <name val="Aptos Narrow"/>
      <family val="2"/>
      <scheme val="minor"/>
    </font>
    <font>
      <b/>
      <sz val="11"/>
      <name val="Aptos Narrow"/>
      <family val="2"/>
      <scheme val="minor"/>
    </font>
    <font>
      <i/>
      <sz val="11"/>
      <color rgb="FFFF0000"/>
      <name val="Aptos Narrow"/>
      <family val="2"/>
      <scheme val="minor"/>
    </font>
    <font>
      <b/>
      <sz val="11"/>
      <color theme="9"/>
      <name val="Aptos Narrow"/>
      <family val="2"/>
      <scheme val="minor"/>
    </font>
    <font>
      <b/>
      <sz val="14"/>
      <color rgb="FF000000"/>
      <name val="Aptos Narrow"/>
      <family val="2"/>
      <scheme val="minor"/>
    </font>
    <font>
      <sz val="14"/>
      <color rgb="FF000000"/>
      <name val="Aptos Narrow"/>
      <family val="2"/>
      <scheme val="minor"/>
    </font>
    <font>
      <sz val="14"/>
      <color theme="1"/>
      <name val="Aptos Narrow"/>
      <family val="2"/>
      <scheme val="minor"/>
    </font>
  </fonts>
  <fills count="28">
    <fill>
      <patternFill patternType="none"/>
    </fill>
    <fill>
      <patternFill patternType="gray125"/>
    </fill>
    <fill>
      <patternFill patternType="solid">
        <fgColor rgb="FFD9D9D9"/>
        <bgColor rgb="FF000000"/>
      </patternFill>
    </fill>
    <fill>
      <patternFill patternType="solid">
        <fgColor rgb="FFCAEDFB"/>
        <bgColor rgb="FF000000"/>
      </patternFill>
    </fill>
    <fill>
      <patternFill patternType="solid">
        <fgColor rgb="FFC0E6F5"/>
        <bgColor rgb="FF000000"/>
      </patternFill>
    </fill>
    <fill>
      <patternFill patternType="solid">
        <fgColor rgb="FF0F9ED5"/>
        <bgColor rgb="FF000000"/>
      </patternFill>
    </fill>
    <fill>
      <patternFill patternType="solid">
        <fgColor rgb="FFFFFFFF"/>
        <bgColor rgb="FF000000"/>
      </patternFill>
    </fill>
    <fill>
      <patternFill patternType="solid">
        <fgColor rgb="FF0C769E"/>
        <bgColor rgb="FF000000"/>
      </patternFill>
    </fill>
    <fill>
      <patternFill patternType="solid">
        <fgColor rgb="FF156082"/>
        <bgColor rgb="FF000000"/>
      </patternFill>
    </fill>
    <fill>
      <patternFill patternType="solid">
        <fgColor rgb="FFFFFF00"/>
        <bgColor rgb="FF000000"/>
      </patternFill>
    </fill>
    <fill>
      <patternFill patternType="solid">
        <fgColor rgb="FFF1A983"/>
        <bgColor rgb="FF000000"/>
      </patternFill>
    </fill>
    <fill>
      <patternFill patternType="solid">
        <fgColor rgb="FFB5E6A2"/>
        <bgColor rgb="FF000000"/>
      </patternFill>
    </fill>
    <fill>
      <patternFill patternType="solid">
        <fgColor rgb="FFB98863"/>
        <bgColor rgb="FF000000"/>
      </patternFill>
    </fill>
    <fill>
      <patternFill patternType="solid">
        <fgColor rgb="FF7CEB99"/>
        <bgColor rgb="FF000000"/>
      </patternFill>
    </fill>
    <fill>
      <patternFill patternType="solid">
        <fgColor theme="0" tint="-0.14999847407452621"/>
        <bgColor indexed="64"/>
      </patternFill>
    </fill>
    <fill>
      <patternFill patternType="solid">
        <fgColor theme="0" tint="-0.14999847407452621"/>
        <bgColor rgb="FF000000"/>
      </patternFill>
    </fill>
    <fill>
      <patternFill patternType="solid">
        <fgColor rgb="FFBFBFBF"/>
        <bgColor rgb="FF000000"/>
      </patternFill>
    </fill>
    <fill>
      <patternFill patternType="solid">
        <fgColor rgb="FFDAF2D0"/>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2" tint="-9.9978637043366805E-2"/>
        <bgColor rgb="FF000000"/>
      </patternFill>
    </fill>
    <fill>
      <patternFill patternType="solid">
        <fgColor theme="2"/>
        <bgColor rgb="FF000000"/>
      </patternFill>
    </fill>
    <fill>
      <patternFill patternType="solid">
        <fgColor theme="2" tint="-9.9978637043366805E-2"/>
        <bgColor indexed="64"/>
      </patternFill>
    </fill>
    <fill>
      <patternFill patternType="solid">
        <fgColor theme="4" tint="0.39994506668294322"/>
        <bgColor rgb="FF000000"/>
      </patternFill>
    </fill>
    <fill>
      <patternFill patternType="solid">
        <fgColor theme="4" tint="0.39994506668294322"/>
        <bgColor indexed="64"/>
      </patternFill>
    </fill>
    <fill>
      <patternFill patternType="solid">
        <fgColor theme="6" tint="0.59996337778862885"/>
        <bgColor indexed="64"/>
      </patternFill>
    </fill>
    <fill>
      <patternFill patternType="solid">
        <fgColor theme="6" tint="0.59996337778862885"/>
        <bgColor rgb="FF000000"/>
      </patternFill>
    </fill>
    <fill>
      <patternFill patternType="solid">
        <fgColor theme="7" tint="-0.24994659260841701"/>
        <bgColor rgb="FF000000"/>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rgb="FF47D359"/>
      </bottom>
      <diagonal/>
    </border>
    <border>
      <left style="thin">
        <color rgb="FF47D359"/>
      </left>
      <right/>
      <top style="thin">
        <color rgb="FF47D359"/>
      </top>
      <bottom style="thin">
        <color rgb="FF47D359"/>
      </bottom>
      <diagonal/>
    </border>
    <border>
      <left/>
      <right/>
      <top style="thin">
        <color rgb="FF47D359"/>
      </top>
      <bottom style="thin">
        <color rgb="FF47D359"/>
      </bottom>
      <diagonal/>
    </border>
    <border>
      <left/>
      <right style="thin">
        <color rgb="FF47D359"/>
      </right>
      <top style="thin">
        <color rgb="FF47D359"/>
      </top>
      <bottom style="thin">
        <color rgb="FF47D359"/>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bottom style="medium">
        <color indexed="64"/>
      </bottom>
      <diagonal/>
    </border>
    <border>
      <left/>
      <right style="medium">
        <color indexed="64"/>
      </right>
      <top style="double">
        <color indexed="64"/>
      </top>
      <bottom style="medium">
        <color indexed="64"/>
      </bottom>
      <diagonal/>
    </border>
    <border>
      <left/>
      <right style="thin">
        <color indexed="64"/>
      </right>
      <top/>
      <bottom/>
      <diagonal/>
    </border>
    <border>
      <left/>
      <right style="thin">
        <color indexed="64"/>
      </right>
      <top/>
      <bottom style="double">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s>
  <cellStyleXfs count="1">
    <xf numFmtId="0" fontId="0" fillId="0" borderId="0"/>
  </cellStyleXfs>
  <cellXfs count="234">
    <xf numFmtId="0" fontId="0" fillId="0" borderId="0" xfId="0"/>
    <xf numFmtId="0" fontId="2" fillId="0" borderId="0" xfId="0" applyFont="1"/>
    <xf numFmtId="6" fontId="0" fillId="0" borderId="0" xfId="0" applyNumberFormat="1"/>
    <xf numFmtId="0" fontId="4" fillId="0" borderId="0" xfId="0" applyFont="1"/>
    <xf numFmtId="0" fontId="3" fillId="0" borderId="0" xfId="0" applyFont="1"/>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xf>
    <xf numFmtId="6" fontId="7" fillId="0" borderId="1" xfId="0" applyNumberFormat="1" applyFont="1" applyBorder="1" applyAlignment="1">
      <alignment horizontal="center"/>
    </xf>
    <xf numFmtId="6" fontId="7" fillId="0" borderId="1" xfId="0" applyNumberFormat="1" applyFont="1" applyBorder="1" applyAlignment="1">
      <alignment horizontal="center" vertical="center"/>
    </xf>
    <xf numFmtId="6" fontId="5" fillId="0" borderId="1" xfId="0" applyNumberFormat="1" applyFont="1" applyBorder="1" applyAlignment="1">
      <alignment horizontal="center"/>
    </xf>
    <xf numFmtId="0" fontId="9" fillId="5" borderId="10" xfId="0" applyFont="1" applyFill="1" applyBorder="1" applyAlignment="1">
      <alignment horizontal="center" vertical="center" wrapText="1"/>
    </xf>
    <xf numFmtId="0" fontId="10" fillId="5" borderId="10"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xf>
    <xf numFmtId="6" fontId="8" fillId="0" borderId="1" xfId="0" applyNumberFormat="1" applyFont="1" applyBorder="1" applyAlignment="1">
      <alignment horizontal="center"/>
    </xf>
    <xf numFmtId="6" fontId="8" fillId="0" borderId="1" xfId="0" applyNumberFormat="1" applyFont="1" applyBorder="1" applyAlignment="1">
      <alignment horizontal="center" vertical="center"/>
    </xf>
    <xf numFmtId="0" fontId="11" fillId="0" borderId="1" xfId="0" applyFont="1" applyBorder="1" applyAlignment="1">
      <alignment horizontal="center"/>
    </xf>
    <xf numFmtId="0" fontId="8" fillId="6" borderId="11" xfId="0" applyFont="1" applyFill="1" applyBorder="1" applyAlignment="1">
      <alignment horizontal="center" vertical="center"/>
    </xf>
    <xf numFmtId="0" fontId="8" fillId="6" borderId="11" xfId="0" applyFont="1" applyFill="1" applyBorder="1" applyAlignment="1">
      <alignment horizontal="center"/>
    </xf>
    <xf numFmtId="6" fontId="8" fillId="6" borderId="11" xfId="0" applyNumberFormat="1" applyFont="1" applyFill="1" applyBorder="1" applyAlignment="1">
      <alignment horizontal="center" vertical="center"/>
    </xf>
    <xf numFmtId="6" fontId="8" fillId="6" borderId="1" xfId="0" applyNumberFormat="1" applyFont="1" applyFill="1" applyBorder="1" applyAlignment="1">
      <alignment horizontal="center" vertical="center"/>
    </xf>
    <xf numFmtId="0" fontId="15" fillId="6" borderId="1" xfId="0" applyFont="1" applyFill="1" applyBorder="1" applyAlignment="1">
      <alignment horizontal="center"/>
    </xf>
    <xf numFmtId="0" fontId="15" fillId="6" borderId="1" xfId="0" applyFont="1" applyFill="1" applyBorder="1" applyAlignment="1">
      <alignment horizontal="center" vertical="center"/>
    </xf>
    <xf numFmtId="0" fontId="8" fillId="6" borderId="1" xfId="0" applyFont="1" applyFill="1" applyBorder="1" applyAlignment="1">
      <alignment vertical="center"/>
    </xf>
    <xf numFmtId="0" fontId="8" fillId="6" borderId="1" xfId="0" applyFont="1" applyFill="1" applyBorder="1" applyAlignment="1">
      <alignment horizontal="center"/>
    </xf>
    <xf numFmtId="0" fontId="16" fillId="6" borderId="1" xfId="0" applyFont="1" applyFill="1" applyBorder="1" applyAlignment="1">
      <alignment horizontal="center"/>
    </xf>
    <xf numFmtId="6" fontId="9" fillId="6" borderId="1" xfId="0" applyNumberFormat="1" applyFont="1" applyFill="1" applyBorder="1" applyAlignment="1">
      <alignment horizontal="center"/>
    </xf>
    <xf numFmtId="0" fontId="8" fillId="0" borderId="0" xfId="0" applyFont="1" applyAlignment="1">
      <alignment vertical="center"/>
    </xf>
    <xf numFmtId="0" fontId="16" fillId="0" borderId="0" xfId="0" applyFont="1" applyAlignment="1">
      <alignment horizontal="center"/>
    </xf>
    <xf numFmtId="0" fontId="9" fillId="0" borderId="0" xfId="0" applyFont="1" applyAlignment="1">
      <alignment horizontal="center"/>
    </xf>
    <xf numFmtId="0" fontId="12" fillId="0" borderId="0" xfId="0" applyFont="1" applyAlignment="1">
      <alignment horizontal="center" vertical="center"/>
    </xf>
    <xf numFmtId="0" fontId="17" fillId="7" borderId="1" xfId="0" applyFont="1" applyFill="1" applyBorder="1" applyAlignment="1">
      <alignment horizontal="center" vertical="center"/>
    </xf>
    <xf numFmtId="0" fontId="17" fillId="7" borderId="1" xfId="0" applyFont="1" applyFill="1" applyBorder="1" applyAlignment="1">
      <alignment horizontal="center" vertical="center" wrapText="1"/>
    </xf>
    <xf numFmtId="0" fontId="18" fillId="7" borderId="1" xfId="0" applyFont="1" applyFill="1" applyBorder="1" applyAlignment="1">
      <alignment horizontal="center" vertical="center"/>
    </xf>
    <xf numFmtId="6" fontId="5" fillId="0" borderId="1" xfId="0" applyNumberFormat="1" applyFont="1" applyBorder="1" applyAlignment="1">
      <alignment horizontal="center" vertical="center"/>
    </xf>
    <xf numFmtId="6" fontId="9" fillId="0" borderId="1" xfId="0" applyNumberFormat="1" applyFont="1" applyBorder="1" applyAlignment="1">
      <alignment horizontal="center"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wrapText="1"/>
    </xf>
    <xf numFmtId="0" fontId="20" fillId="9" borderId="1" xfId="0" applyFont="1" applyFill="1" applyBorder="1" applyAlignment="1">
      <alignment vertical="center" wrapText="1"/>
    </xf>
    <xf numFmtId="6" fontId="21" fillId="9" borderId="1" xfId="0" applyNumberFormat="1" applyFont="1" applyFill="1" applyBorder="1" applyAlignment="1">
      <alignment horizontal="center" vertical="center" wrapText="1"/>
    </xf>
    <xf numFmtId="0" fontId="20" fillId="9" borderId="1" xfId="0" applyFont="1" applyFill="1" applyBorder="1" applyAlignment="1">
      <alignment horizontal="center" vertical="center" wrapText="1"/>
    </xf>
    <xf numFmtId="6" fontId="20" fillId="9" borderId="1" xfId="0" applyNumberFormat="1" applyFont="1" applyFill="1" applyBorder="1" applyAlignment="1">
      <alignment horizontal="center" vertical="center" wrapText="1"/>
    </xf>
    <xf numFmtId="0" fontId="21" fillId="9" borderId="1" xfId="0" applyFont="1" applyFill="1" applyBorder="1" applyAlignment="1">
      <alignment horizontal="center" vertical="center" wrapText="1"/>
    </xf>
    <xf numFmtId="0" fontId="20" fillId="6" borderId="1" xfId="0" applyFont="1" applyFill="1" applyBorder="1" applyAlignment="1">
      <alignment vertical="center" wrapText="1"/>
    </xf>
    <xf numFmtId="0" fontId="22" fillId="6"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20" fillId="10" borderId="1" xfId="0" applyFont="1" applyFill="1" applyBorder="1" applyAlignment="1">
      <alignment vertical="center" wrapText="1"/>
    </xf>
    <xf numFmtId="6" fontId="20" fillId="10" borderId="1" xfId="0" applyNumberFormat="1" applyFont="1" applyFill="1" applyBorder="1" applyAlignment="1">
      <alignment horizontal="center" vertical="center" wrapText="1"/>
    </xf>
    <xf numFmtId="0" fontId="20" fillId="10" borderId="1" xfId="0" applyFont="1" applyFill="1" applyBorder="1" applyAlignment="1">
      <alignment horizontal="center" vertical="center" wrapText="1"/>
    </xf>
    <xf numFmtId="6" fontId="21" fillId="10" borderId="1" xfId="0" applyNumberFormat="1" applyFont="1" applyFill="1" applyBorder="1" applyAlignment="1">
      <alignment horizontal="center" vertical="center" wrapText="1"/>
    </xf>
    <xf numFmtId="0" fontId="20" fillId="4" borderId="1" xfId="0" applyFont="1" applyFill="1" applyBorder="1" applyAlignment="1">
      <alignment vertical="center" wrapText="1"/>
    </xf>
    <xf numFmtId="6" fontId="20" fillId="4" borderId="1" xfId="0" applyNumberFormat="1" applyFont="1" applyFill="1" applyBorder="1" applyAlignment="1">
      <alignment horizontal="center" vertical="center" wrapText="1"/>
    </xf>
    <xf numFmtId="0" fontId="20" fillId="4" borderId="1" xfId="0" applyFont="1" applyFill="1" applyBorder="1" applyAlignment="1">
      <alignment horizontal="center" vertical="center" wrapText="1"/>
    </xf>
    <xf numFmtId="6" fontId="21" fillId="4" borderId="1" xfId="0" applyNumberFormat="1" applyFont="1" applyFill="1" applyBorder="1" applyAlignment="1">
      <alignment horizontal="center" vertical="center" wrapText="1"/>
    </xf>
    <xf numFmtId="0" fontId="20" fillId="11" borderId="1" xfId="0" applyFont="1" applyFill="1" applyBorder="1" applyAlignment="1">
      <alignment vertical="center" wrapText="1"/>
    </xf>
    <xf numFmtId="6" fontId="20" fillId="11" borderId="1" xfId="0" applyNumberFormat="1" applyFont="1" applyFill="1" applyBorder="1" applyAlignment="1">
      <alignment horizontal="center" vertical="center" wrapText="1"/>
    </xf>
    <xf numFmtId="0" fontId="20" fillId="11" borderId="1" xfId="0" applyFont="1" applyFill="1" applyBorder="1" applyAlignment="1">
      <alignment horizontal="center" vertical="center" wrapText="1"/>
    </xf>
    <xf numFmtId="6" fontId="22" fillId="11" borderId="1" xfId="0" applyNumberFormat="1" applyFont="1" applyFill="1" applyBorder="1" applyAlignment="1">
      <alignment horizontal="center" vertical="center" wrapText="1"/>
    </xf>
    <xf numFmtId="0" fontId="20" fillId="0" borderId="0" xfId="0" applyFont="1" applyAlignment="1">
      <alignment vertical="center" wrapText="1"/>
    </xf>
    <xf numFmtId="0" fontId="20" fillId="0" borderId="0" xfId="0" applyFont="1" applyAlignment="1">
      <alignment horizontal="center" vertical="center" wrapText="1"/>
    </xf>
    <xf numFmtId="0" fontId="22" fillId="0" borderId="0" xfId="0" applyFont="1" applyAlignment="1">
      <alignment horizontal="center" vertical="center" wrapText="1"/>
    </xf>
    <xf numFmtId="0" fontId="20" fillId="12" borderId="1" xfId="0" applyFont="1" applyFill="1" applyBorder="1" applyAlignment="1">
      <alignment vertical="center" wrapText="1"/>
    </xf>
    <xf numFmtId="6" fontId="20" fillId="12" borderId="1" xfId="0" applyNumberFormat="1" applyFont="1" applyFill="1" applyBorder="1" applyAlignment="1">
      <alignment horizontal="center" vertical="center" wrapText="1"/>
    </xf>
    <xf numFmtId="0" fontId="20" fillId="12" borderId="1" xfId="0" applyFont="1" applyFill="1" applyBorder="1" applyAlignment="1">
      <alignment horizontal="center" vertical="center" wrapText="1"/>
    </xf>
    <xf numFmtId="6" fontId="22" fillId="12" borderId="1" xfId="0" applyNumberFormat="1" applyFont="1" applyFill="1" applyBorder="1" applyAlignment="1">
      <alignment horizontal="center" vertical="center" wrapText="1"/>
    </xf>
    <xf numFmtId="3" fontId="2" fillId="0" borderId="0" xfId="0" applyNumberFormat="1" applyFont="1"/>
    <xf numFmtId="6" fontId="23" fillId="0" borderId="0" xfId="0" applyNumberFormat="1" applyFont="1"/>
    <xf numFmtId="0" fontId="24" fillId="0" borderId="0" xfId="0" applyFont="1"/>
    <xf numFmtId="0" fontId="25" fillId="0" borderId="13" xfId="0" applyFont="1" applyBorder="1"/>
    <xf numFmtId="0" fontId="25" fillId="0" borderId="14" xfId="0" applyFont="1" applyBorder="1"/>
    <xf numFmtId="0" fontId="25" fillId="0" borderId="0" xfId="0" applyFont="1"/>
    <xf numFmtId="0" fontId="25" fillId="0" borderId="15" xfId="0" applyFont="1" applyBorder="1"/>
    <xf numFmtId="0" fontId="25" fillId="2" borderId="13" xfId="0" applyFont="1" applyFill="1" applyBorder="1"/>
    <xf numFmtId="0" fontId="25" fillId="2" borderId="14" xfId="0" applyFont="1" applyFill="1" applyBorder="1"/>
    <xf numFmtId="0" fontId="25" fillId="2" borderId="15" xfId="0" applyFont="1" applyFill="1" applyBorder="1"/>
    <xf numFmtId="0" fontId="25" fillId="2" borderId="0" xfId="0" applyFont="1" applyFill="1"/>
    <xf numFmtId="0" fontId="24" fillId="2" borderId="0" xfId="0" applyFont="1" applyFill="1"/>
    <xf numFmtId="0" fontId="2" fillId="0" borderId="13" xfId="0" applyFont="1" applyBorder="1"/>
    <xf numFmtId="0" fontId="2" fillId="0" borderId="14" xfId="0" applyFont="1" applyBorder="1"/>
    <xf numFmtId="6" fontId="2" fillId="4" borderId="14" xfId="0" applyNumberFormat="1" applyFont="1" applyFill="1" applyBorder="1"/>
    <xf numFmtId="6" fontId="2" fillId="13" borderId="15" xfId="0" applyNumberFormat="1" applyFont="1" applyFill="1" applyBorder="1"/>
    <xf numFmtId="6" fontId="2" fillId="4" borderId="0" xfId="0" applyNumberFormat="1" applyFont="1" applyFill="1"/>
    <xf numFmtId="6" fontId="2" fillId="13" borderId="0" xfId="0" applyNumberFormat="1" applyFont="1" applyFill="1"/>
    <xf numFmtId="6" fontId="2" fillId="0" borderId="0" xfId="0" applyNumberFormat="1" applyFont="1"/>
    <xf numFmtId="0" fontId="2" fillId="13" borderId="0" xfId="0" applyFont="1" applyFill="1"/>
    <xf numFmtId="0" fontId="3" fillId="2" borderId="13" xfId="0" applyFont="1" applyFill="1" applyBorder="1"/>
    <xf numFmtId="0" fontId="2" fillId="2" borderId="14" xfId="0" applyFont="1" applyFill="1" applyBorder="1"/>
    <xf numFmtId="0" fontId="2" fillId="2" borderId="15" xfId="0" applyFont="1" applyFill="1" applyBorder="1"/>
    <xf numFmtId="0" fontId="2" fillId="2" borderId="0" xfId="0" applyFont="1" applyFill="1"/>
    <xf numFmtId="0" fontId="2" fillId="4" borderId="14" xfId="0" applyFont="1" applyFill="1" applyBorder="1"/>
    <xf numFmtId="6" fontId="24" fillId="13" borderId="15" xfId="0" applyNumberFormat="1" applyFont="1" applyFill="1" applyBorder="1"/>
    <xf numFmtId="0" fontId="2" fillId="4" borderId="0" xfId="0" applyFont="1" applyFill="1"/>
    <xf numFmtId="6" fontId="2" fillId="14" borderId="0" xfId="0" applyNumberFormat="1" applyFont="1" applyFill="1"/>
    <xf numFmtId="0" fontId="3" fillId="15" borderId="13" xfId="0" applyFont="1" applyFill="1" applyBorder="1"/>
    <xf numFmtId="0" fontId="2" fillId="15" borderId="14" xfId="0" applyFont="1" applyFill="1" applyBorder="1"/>
    <xf numFmtId="6" fontId="2" fillId="15" borderId="15" xfId="0" applyNumberFormat="1" applyFont="1" applyFill="1" applyBorder="1"/>
    <xf numFmtId="0" fontId="2" fillId="15" borderId="0" xfId="0" applyFont="1" applyFill="1"/>
    <xf numFmtId="6" fontId="2" fillId="15" borderId="0" xfId="0" applyNumberFormat="1" applyFont="1" applyFill="1"/>
    <xf numFmtId="0" fontId="3" fillId="0" borderId="0" xfId="0" applyFont="1" applyAlignment="1">
      <alignment horizontal="center"/>
    </xf>
    <xf numFmtId="0" fontId="3" fillId="0" borderId="20" xfId="0" applyFont="1" applyBorder="1" applyAlignment="1">
      <alignment horizontal="center" vertical="center"/>
    </xf>
    <xf numFmtId="0" fontId="3" fillId="6" borderId="10" xfId="0" applyFont="1" applyFill="1" applyBorder="1" applyAlignment="1">
      <alignment horizontal="center" vertical="center" wrapText="1"/>
    </xf>
    <xf numFmtId="0" fontId="3" fillId="6" borderId="21" xfId="0" applyFont="1" applyFill="1" applyBorder="1" applyAlignment="1">
      <alignment horizontal="center" vertical="center"/>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22" xfId="0" applyFont="1" applyBorder="1" applyAlignment="1">
      <alignment horizontal="center" vertical="center"/>
    </xf>
    <xf numFmtId="0" fontId="3" fillId="16" borderId="0" xfId="0" applyFont="1" applyFill="1" applyAlignment="1">
      <alignment horizontal="center"/>
    </xf>
    <xf numFmtId="0" fontId="3" fillId="16" borderId="20" xfId="0" applyFont="1" applyFill="1" applyBorder="1" applyAlignment="1">
      <alignment horizontal="center"/>
    </xf>
    <xf numFmtId="0" fontId="2" fillId="16" borderId="10" xfId="0" applyFont="1" applyFill="1" applyBorder="1"/>
    <xf numFmtId="0" fontId="2" fillId="16" borderId="23" xfId="0" applyFont="1" applyFill="1" applyBorder="1"/>
    <xf numFmtId="0" fontId="2" fillId="16" borderId="20" xfId="0" applyFont="1" applyFill="1" applyBorder="1" applyAlignment="1">
      <alignment horizontal="center" vertical="center"/>
    </xf>
    <xf numFmtId="0" fontId="3" fillId="16" borderId="23" xfId="0" applyFont="1" applyFill="1" applyBorder="1" applyAlignment="1">
      <alignment horizontal="center"/>
    </xf>
    <xf numFmtId="0" fontId="2" fillId="16" borderId="24" xfId="0" applyFont="1" applyFill="1" applyBorder="1"/>
    <xf numFmtId="0" fontId="2" fillId="16" borderId="21" xfId="0" applyFont="1" applyFill="1" applyBorder="1"/>
    <xf numFmtId="0" fontId="2" fillId="16" borderId="0" xfId="0" applyFont="1" applyFill="1"/>
    <xf numFmtId="0" fontId="2" fillId="0" borderId="0" xfId="0" applyFont="1" applyAlignment="1">
      <alignment horizontal="center"/>
    </xf>
    <xf numFmtId="0" fontId="2" fillId="0" borderId="24" xfId="0" applyFont="1" applyBorder="1" applyAlignment="1">
      <alignment horizontal="center"/>
    </xf>
    <xf numFmtId="6" fontId="2" fillId="4" borderId="25" xfId="0" applyNumberFormat="1" applyFont="1" applyFill="1" applyBorder="1" applyAlignment="1">
      <alignment horizontal="center"/>
    </xf>
    <xf numFmtId="6" fontId="2" fillId="13" borderId="21" xfId="0" applyNumberFormat="1" applyFont="1" applyFill="1" applyBorder="1" applyAlignment="1">
      <alignment horizontal="center"/>
    </xf>
    <xf numFmtId="0" fontId="2" fillId="0" borderId="24" xfId="0" applyFont="1" applyBorder="1" applyAlignment="1">
      <alignment horizontal="center" vertical="center"/>
    </xf>
    <xf numFmtId="6" fontId="2" fillId="4" borderId="21" xfId="0" applyNumberFormat="1" applyFont="1" applyFill="1" applyBorder="1" applyAlignment="1">
      <alignment horizontal="center"/>
    </xf>
    <xf numFmtId="6" fontId="2" fillId="4" borderId="21" xfId="0" applyNumberFormat="1" applyFont="1" applyFill="1" applyBorder="1" applyAlignment="1">
      <alignment horizontal="center" vertical="center"/>
    </xf>
    <xf numFmtId="0" fontId="3" fillId="16" borderId="24" xfId="0" applyFont="1" applyFill="1" applyBorder="1" applyAlignment="1">
      <alignment horizontal="center"/>
    </xf>
    <xf numFmtId="0" fontId="2" fillId="16" borderId="25" xfId="0" applyFont="1" applyFill="1" applyBorder="1" applyAlignment="1">
      <alignment horizontal="center"/>
    </xf>
    <xf numFmtId="0" fontId="2" fillId="16" borderId="21" xfId="0" applyFont="1" applyFill="1" applyBorder="1" applyAlignment="1">
      <alignment horizontal="center"/>
    </xf>
    <xf numFmtId="0" fontId="2" fillId="16" borderId="24" xfId="0" applyFont="1" applyFill="1" applyBorder="1" applyAlignment="1">
      <alignment horizontal="center" vertical="center"/>
    </xf>
    <xf numFmtId="0" fontId="2" fillId="16" borderId="21" xfId="0" applyFont="1" applyFill="1" applyBorder="1" applyAlignment="1">
      <alignment horizontal="center" vertical="center"/>
    </xf>
    <xf numFmtId="0" fontId="2" fillId="0" borderId="26" xfId="0" applyFont="1" applyBorder="1" applyAlignment="1">
      <alignment horizontal="center"/>
    </xf>
    <xf numFmtId="0" fontId="2" fillId="0" borderId="26" xfId="0" applyFont="1" applyBorder="1" applyAlignment="1">
      <alignment horizontal="center" vertical="center"/>
    </xf>
    <xf numFmtId="0" fontId="2" fillId="0" borderId="27" xfId="0" applyFont="1" applyBorder="1" applyAlignment="1">
      <alignment horizontal="center"/>
    </xf>
    <xf numFmtId="0" fontId="2" fillId="4" borderId="28" xfId="0" applyFont="1" applyFill="1" applyBorder="1" applyAlignment="1">
      <alignment horizontal="center"/>
    </xf>
    <xf numFmtId="6" fontId="2" fillId="13" borderId="29" xfId="0" applyNumberFormat="1" applyFont="1" applyFill="1" applyBorder="1" applyAlignment="1">
      <alignment horizontal="center"/>
    </xf>
    <xf numFmtId="0" fontId="2" fillId="0" borderId="27" xfId="0" applyFont="1" applyBorder="1" applyAlignment="1">
      <alignment horizontal="center" vertical="center"/>
    </xf>
    <xf numFmtId="0" fontId="2" fillId="4" borderId="30" xfId="0" applyFont="1" applyFill="1" applyBorder="1" applyAlignment="1">
      <alignment horizontal="center"/>
    </xf>
    <xf numFmtId="0" fontId="2" fillId="4" borderId="30" xfId="0" applyFont="1" applyFill="1" applyBorder="1" applyAlignment="1">
      <alignment horizontal="center" vertical="center"/>
    </xf>
    <xf numFmtId="6" fontId="3" fillId="0" borderId="0" xfId="0" applyNumberFormat="1" applyFont="1"/>
    <xf numFmtId="0" fontId="3" fillId="0" borderId="21" xfId="0" applyFont="1" applyBorder="1" applyAlignment="1">
      <alignment horizontal="center" vertical="center" wrapText="1"/>
    </xf>
    <xf numFmtId="0" fontId="2" fillId="16" borderId="19" xfId="0" applyFont="1" applyFill="1" applyBorder="1"/>
    <xf numFmtId="6" fontId="2" fillId="13" borderId="0" xfId="0" applyNumberFormat="1" applyFont="1" applyFill="1" applyAlignment="1">
      <alignment horizontal="center"/>
    </xf>
    <xf numFmtId="0" fontId="2" fillId="6" borderId="1" xfId="0" applyFont="1" applyFill="1" applyBorder="1" applyAlignment="1">
      <alignment horizontal="center"/>
    </xf>
    <xf numFmtId="6" fontId="2" fillId="4" borderId="1" xfId="0" applyNumberFormat="1" applyFont="1" applyFill="1" applyBorder="1" applyAlignment="1">
      <alignment horizontal="center"/>
    </xf>
    <xf numFmtId="6" fontId="2" fillId="13" borderId="1" xfId="0" applyNumberFormat="1" applyFont="1" applyFill="1" applyBorder="1" applyAlignment="1">
      <alignment horizontal="center"/>
    </xf>
    <xf numFmtId="0" fontId="2" fillId="0" borderId="31" xfId="0" applyFont="1" applyBorder="1" applyAlignment="1">
      <alignment horizontal="center" vertical="center"/>
    </xf>
    <xf numFmtId="0" fontId="2" fillId="16" borderId="0" xfId="0" applyFont="1" applyFill="1" applyAlignment="1">
      <alignment horizontal="center"/>
    </xf>
    <xf numFmtId="0" fontId="2" fillId="0" borderId="32" xfId="0" applyFont="1" applyBorder="1" applyAlignment="1">
      <alignment horizontal="center" vertical="center"/>
    </xf>
    <xf numFmtId="6" fontId="2" fillId="13" borderId="33" xfId="0" applyNumberFormat="1" applyFont="1" applyFill="1" applyBorder="1" applyAlignment="1">
      <alignment horizontal="center"/>
    </xf>
    <xf numFmtId="0" fontId="2" fillId="4" borderId="1" xfId="0" applyFont="1" applyFill="1" applyBorder="1" applyAlignment="1">
      <alignment horizontal="center"/>
    </xf>
    <xf numFmtId="0" fontId="2" fillId="0" borderId="34" xfId="0" applyFont="1" applyBorder="1" applyAlignment="1">
      <alignment horizontal="center" vertical="center"/>
    </xf>
    <xf numFmtId="6" fontId="26" fillId="0" borderId="0" xfId="0" applyNumberFormat="1" applyFont="1"/>
    <xf numFmtId="0" fontId="3" fillId="15" borderId="24" xfId="0" applyFont="1" applyFill="1" applyBorder="1" applyAlignment="1">
      <alignment horizontal="center"/>
    </xf>
    <xf numFmtId="0" fontId="2" fillId="15" borderId="25" xfId="0" applyFont="1" applyFill="1" applyBorder="1" applyAlignment="1">
      <alignment horizontal="center"/>
    </xf>
    <xf numFmtId="6" fontId="2" fillId="15" borderId="21" xfId="0" applyNumberFormat="1" applyFont="1" applyFill="1" applyBorder="1" applyAlignment="1">
      <alignment horizontal="center"/>
    </xf>
    <xf numFmtId="0" fontId="2" fillId="15" borderId="24" xfId="0" applyFont="1" applyFill="1" applyBorder="1" applyAlignment="1">
      <alignment horizontal="center" vertical="center"/>
    </xf>
    <xf numFmtId="0" fontId="2" fillId="15" borderId="21" xfId="0" applyFont="1" applyFill="1" applyBorder="1"/>
    <xf numFmtId="0" fontId="2" fillId="15" borderId="21" xfId="0" applyFont="1" applyFill="1" applyBorder="1" applyAlignment="1">
      <alignment horizontal="center" vertical="center"/>
    </xf>
    <xf numFmtId="0" fontId="2" fillId="15" borderId="21" xfId="0" applyFont="1" applyFill="1" applyBorder="1" applyAlignment="1">
      <alignment horizontal="center"/>
    </xf>
    <xf numFmtId="6" fontId="2" fillId="3" borderId="0" xfId="0" applyNumberFormat="1" applyFont="1" applyFill="1"/>
    <xf numFmtId="6" fontId="2" fillId="17" borderId="0" xfId="0" applyNumberFormat="1" applyFont="1" applyFill="1"/>
    <xf numFmtId="6" fontId="2" fillId="15" borderId="0" xfId="0" applyNumberFormat="1" applyFont="1" applyFill="1" applyAlignment="1">
      <alignment horizontal="center"/>
    </xf>
    <xf numFmtId="0" fontId="2" fillId="15" borderId="0" xfId="0" applyFont="1" applyFill="1" applyAlignment="1">
      <alignment horizontal="center"/>
    </xf>
    <xf numFmtId="6" fontId="2" fillId="15" borderId="1" xfId="0" applyNumberFormat="1" applyFont="1" applyFill="1" applyBorder="1" applyAlignment="1">
      <alignment horizontal="center"/>
    </xf>
    <xf numFmtId="0" fontId="2" fillId="0" borderId="0" xfId="0" applyFont="1" applyAlignment="1">
      <alignment horizontal="left" indent="2"/>
    </xf>
    <xf numFmtId="0" fontId="3" fillId="0" borderId="1" xfId="0" applyFont="1" applyBorder="1"/>
    <xf numFmtId="0" fontId="2" fillId="0" borderId="1" xfId="0" applyFont="1" applyBorder="1"/>
    <xf numFmtId="0" fontId="2" fillId="0" borderId="1" xfId="0" applyFont="1" applyBorder="1" applyAlignment="1">
      <alignment horizontal="left" wrapText="1"/>
    </xf>
    <xf numFmtId="0" fontId="2" fillId="0" borderId="1" xfId="0" applyFont="1" applyBorder="1" applyAlignment="1">
      <alignment wrapText="1"/>
    </xf>
    <xf numFmtId="0" fontId="3" fillId="20" borderId="1" xfId="0" applyFont="1" applyFill="1" applyBorder="1"/>
    <xf numFmtId="0" fontId="2" fillId="20" borderId="1" xfId="0" applyFont="1" applyFill="1" applyBorder="1"/>
    <xf numFmtId="0" fontId="2" fillId="20" borderId="36" xfId="0" applyFont="1" applyFill="1" applyBorder="1"/>
    <xf numFmtId="0" fontId="2" fillId="20" borderId="17" xfId="0" applyFont="1" applyFill="1" applyBorder="1"/>
    <xf numFmtId="0" fontId="2" fillId="22" borderId="37" xfId="0" applyFont="1" applyFill="1" applyBorder="1"/>
    <xf numFmtId="0" fontId="3" fillId="0" borderId="1" xfId="0" applyFont="1" applyBorder="1" applyAlignment="1">
      <alignment horizontal="center" vertical="center" wrapText="1"/>
    </xf>
    <xf numFmtId="0" fontId="3" fillId="0" borderId="11" xfId="0" applyFont="1" applyBorder="1" applyAlignment="1">
      <alignment horizontal="center" vertical="center"/>
    </xf>
    <xf numFmtId="0" fontId="2" fillId="0" borderId="1" xfId="0" applyFont="1" applyBorder="1" applyAlignment="1">
      <alignment horizontal="center" vertical="center"/>
    </xf>
    <xf numFmtId="6" fontId="2" fillId="0" borderId="1" xfId="0" applyNumberFormat="1" applyFont="1" applyBorder="1" applyAlignment="1">
      <alignment horizontal="center" vertical="center"/>
    </xf>
    <xf numFmtId="0" fontId="2" fillId="21" borderId="1" xfId="0" applyFont="1" applyFill="1" applyBorder="1" applyAlignment="1">
      <alignment horizontal="center" vertical="center"/>
    </xf>
    <xf numFmtId="6" fontId="2" fillId="19" borderId="1" xfId="0" applyNumberFormat="1" applyFont="1" applyFill="1" applyBorder="1" applyAlignment="1">
      <alignment horizontal="center" vertical="center"/>
    </xf>
    <xf numFmtId="6" fontId="2" fillId="18" borderId="1" xfId="0" applyNumberFormat="1" applyFont="1" applyFill="1" applyBorder="1" applyAlignment="1">
      <alignment horizontal="center" vertical="center"/>
    </xf>
    <xf numFmtId="6" fontId="2" fillId="21" borderId="1" xfId="0" applyNumberFormat="1" applyFont="1" applyFill="1" applyBorder="1" applyAlignment="1">
      <alignment horizontal="center" vertical="center"/>
    </xf>
    <xf numFmtId="6" fontId="2" fillId="0" borderId="1" xfId="0" applyNumberFormat="1" applyFont="1" applyFill="1" applyBorder="1" applyAlignment="1">
      <alignment horizontal="center" vertical="center"/>
    </xf>
    <xf numFmtId="6" fontId="2" fillId="22" borderId="1" xfId="0" applyNumberFormat="1" applyFont="1" applyFill="1" applyBorder="1" applyAlignment="1">
      <alignment horizontal="center" vertical="center"/>
    </xf>
    <xf numFmtId="0" fontId="3" fillId="21" borderId="1" xfId="0" applyFont="1" applyFill="1" applyBorder="1" applyAlignment="1">
      <alignment horizontal="center" vertical="center" wrapText="1"/>
    </xf>
    <xf numFmtId="0" fontId="3" fillId="0" borderId="11" xfId="0" applyFont="1" applyBorder="1" applyAlignment="1">
      <alignment horizontal="center" vertical="center" wrapText="1"/>
    </xf>
    <xf numFmtId="6" fontId="9" fillId="6" borderId="1" xfId="0" applyNumberFormat="1" applyFont="1" applyFill="1" applyBorder="1" applyAlignment="1">
      <alignment horizontal="center" vertical="center"/>
    </xf>
    <xf numFmtId="6" fontId="27" fillId="0" borderId="0" xfId="0" applyNumberFormat="1" applyFont="1"/>
    <xf numFmtId="0" fontId="28" fillId="23" borderId="1" xfId="0" applyFont="1" applyFill="1" applyBorder="1" applyAlignment="1">
      <alignment horizontal="center" wrapText="1"/>
    </xf>
    <xf numFmtId="0" fontId="29" fillId="0" borderId="1" xfId="0" applyFont="1" applyBorder="1" applyAlignment="1">
      <alignment horizontal="left"/>
    </xf>
    <xf numFmtId="8" fontId="29" fillId="0" borderId="1" xfId="0" applyNumberFormat="1" applyFont="1" applyBorder="1" applyAlignment="1">
      <alignment horizontal="center"/>
    </xf>
    <xf numFmtId="3" fontId="29" fillId="0" borderId="1" xfId="0" applyNumberFormat="1" applyFont="1" applyBorder="1" applyAlignment="1">
      <alignment horizontal="center"/>
    </xf>
    <xf numFmtId="6" fontId="29" fillId="0" borderId="1" xfId="0" applyNumberFormat="1" applyFont="1" applyBorder="1" applyAlignment="1">
      <alignment horizontal="center"/>
    </xf>
    <xf numFmtId="0" fontId="29" fillId="0" borderId="0" xfId="0" applyFont="1" applyBorder="1" applyAlignment="1">
      <alignment horizontal="left"/>
    </xf>
    <xf numFmtId="8" fontId="29" fillId="0" borderId="0" xfId="0" applyNumberFormat="1" applyFont="1" applyBorder="1" applyAlignment="1">
      <alignment horizontal="center"/>
    </xf>
    <xf numFmtId="0" fontId="30" fillId="0" borderId="0" xfId="0" applyFont="1"/>
    <xf numFmtId="0" fontId="29" fillId="0" borderId="0" xfId="0" applyFont="1" applyBorder="1" applyAlignment="1">
      <alignment horizontal="right"/>
    </xf>
    <xf numFmtId="6" fontId="30" fillId="25" borderId="1" xfId="0" applyNumberFormat="1" applyFont="1" applyFill="1" applyBorder="1"/>
    <xf numFmtId="0" fontId="28" fillId="23" borderId="4" xfId="0" applyFont="1" applyFill="1" applyBorder="1" applyAlignment="1">
      <alignment horizontal="center" wrapText="1"/>
    </xf>
    <xf numFmtId="0" fontId="28" fillId="23" borderId="5" xfId="0" applyFont="1" applyFill="1" applyBorder="1" applyAlignment="1">
      <alignment horizontal="center" wrapText="1"/>
    </xf>
    <xf numFmtId="0" fontId="28" fillId="23" borderId="8" xfId="0" applyFont="1" applyFill="1" applyBorder="1" applyAlignment="1">
      <alignment horizontal="center" wrapText="1"/>
    </xf>
    <xf numFmtId="0" fontId="29" fillId="0" borderId="1" xfId="0" applyFont="1" applyBorder="1" applyAlignment="1">
      <alignment horizontal="center"/>
    </xf>
    <xf numFmtId="6" fontId="29" fillId="0" borderId="6" xfId="0" applyNumberFormat="1" applyFont="1" applyBorder="1" applyAlignment="1">
      <alignment horizontal="center"/>
    </xf>
    <xf numFmtId="0" fontId="29" fillId="0" borderId="6" xfId="0" applyFont="1" applyBorder="1" applyAlignment="1">
      <alignment horizontal="center"/>
    </xf>
    <xf numFmtId="6" fontId="29" fillId="0" borderId="7" xfId="0" applyNumberFormat="1" applyFont="1" applyBorder="1" applyAlignment="1">
      <alignment horizontal="center"/>
    </xf>
    <xf numFmtId="6" fontId="29" fillId="0" borderId="38" xfId="0" applyNumberFormat="1" applyFont="1" applyBorder="1" applyAlignment="1">
      <alignment horizontal="center"/>
    </xf>
    <xf numFmtId="0" fontId="29" fillId="0" borderId="38" xfId="0" applyFont="1" applyBorder="1" applyAlignment="1">
      <alignment horizontal="center"/>
    </xf>
    <xf numFmtId="6" fontId="29" fillId="0" borderId="39" xfId="0" applyNumberFormat="1" applyFont="1" applyBorder="1" applyAlignment="1">
      <alignment horizontal="center"/>
    </xf>
    <xf numFmtId="0" fontId="30" fillId="0" borderId="0" xfId="0" applyFont="1" applyAlignment="1">
      <alignment horizontal="right"/>
    </xf>
    <xf numFmtId="6" fontId="30" fillId="0" borderId="11" xfId="0" applyNumberFormat="1" applyFont="1" applyBorder="1"/>
    <xf numFmtId="0" fontId="28" fillId="24" borderId="1" xfId="0" applyFont="1" applyFill="1" applyBorder="1" applyAlignment="1">
      <alignment horizontal="center" wrapText="1"/>
    </xf>
    <xf numFmtId="6" fontId="30" fillId="25" borderId="1" xfId="0" applyNumberFormat="1" applyFont="1" applyFill="1" applyBorder="1" applyAlignment="1">
      <alignment horizontal="center"/>
    </xf>
    <xf numFmtId="0" fontId="28" fillId="24" borderId="1" xfId="0" applyFont="1" applyFill="1" applyBorder="1" applyAlignment="1">
      <alignment wrapText="1"/>
    </xf>
    <xf numFmtId="6" fontId="29" fillId="0" borderId="9" xfId="0" applyNumberFormat="1" applyFont="1" applyBorder="1" applyAlignment="1">
      <alignment horizontal="center"/>
    </xf>
    <xf numFmtId="0" fontId="28" fillId="23" borderId="9" xfId="0" applyFont="1" applyFill="1" applyBorder="1" applyAlignment="1">
      <alignment horizontal="center" wrapText="1"/>
    </xf>
    <xf numFmtId="0" fontId="29" fillId="0" borderId="6" xfId="0" applyFont="1" applyBorder="1"/>
    <xf numFmtId="0" fontId="29" fillId="0" borderId="0" xfId="0" applyFont="1"/>
    <xf numFmtId="6" fontId="29" fillId="25" borderId="6" xfId="0" applyNumberFormat="1" applyFont="1" applyFill="1" applyBorder="1" applyAlignment="1"/>
    <xf numFmtId="6" fontId="29" fillId="26" borderId="6" xfId="0" applyNumberFormat="1" applyFont="1" applyFill="1" applyBorder="1" applyAlignment="1">
      <alignment horizontal="center"/>
    </xf>
    <xf numFmtId="6" fontId="29" fillId="25" borderId="6" xfId="0" applyNumberFormat="1" applyFont="1" applyFill="1" applyBorder="1" applyAlignment="1">
      <alignment horizontal="center"/>
    </xf>
    <xf numFmtId="0" fontId="13" fillId="27" borderId="1" xfId="0" applyFont="1" applyFill="1" applyBorder="1" applyAlignment="1">
      <alignment horizontal="center" vertical="center" wrapText="1"/>
    </xf>
    <xf numFmtId="0" fontId="6" fillId="27" borderId="1" xfId="0" applyFont="1" applyFill="1" applyBorder="1" applyAlignment="1">
      <alignment horizontal="center" vertical="center" wrapText="1"/>
    </xf>
    <xf numFmtId="0" fontId="14" fillId="27" borderId="1" xfId="0" applyFont="1" applyFill="1" applyBorder="1" applyAlignment="1">
      <alignment horizontal="center" vertical="center"/>
    </xf>
    <xf numFmtId="0" fontId="1" fillId="0" borderId="3" xfId="0" applyFont="1" applyBorder="1" applyAlignment="1">
      <alignment horizontal="center"/>
    </xf>
    <xf numFmtId="0" fontId="25" fillId="0" borderId="12" xfId="0" applyFont="1" applyBorder="1" applyAlignment="1">
      <alignment horizontal="center"/>
    </xf>
    <xf numFmtId="0" fontId="2" fillId="0" borderId="0" xfId="0" applyFont="1" applyAlignment="1">
      <alignment horizontal="left" wrapText="1"/>
    </xf>
    <xf numFmtId="0" fontId="3" fillId="0" borderId="19" xfId="0" applyFont="1" applyBorder="1" applyAlignment="1">
      <alignment horizontal="center"/>
    </xf>
    <xf numFmtId="0" fontId="3" fillId="0" borderId="0" xfId="0" applyFont="1" applyBorder="1" applyAlignment="1">
      <alignment horizont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35" xfId="0" applyFont="1" applyBorder="1" applyAlignment="1">
      <alignment horizontal="center" vertical="center"/>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35" xfId="0" applyFont="1" applyBorder="1" applyAlignment="1">
      <alignment horizont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B3A193"/>
      <color rgb="FF967E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114301</xdr:colOff>
      <xdr:row>2</xdr:row>
      <xdr:rowOff>331471</xdr:rowOff>
    </xdr:from>
    <xdr:to>
      <xdr:col>14</xdr:col>
      <xdr:colOff>581026</xdr:colOff>
      <xdr:row>7</xdr:row>
      <xdr:rowOff>76201</xdr:rowOff>
    </xdr:to>
    <xdr:sp macro="" textlink="">
      <xdr:nvSpPr>
        <xdr:cNvPr id="3" name="TextBox 2">
          <a:extLst>
            <a:ext uri="{FF2B5EF4-FFF2-40B4-BE49-F238E27FC236}">
              <a16:creationId xmlns:a16="http://schemas.microsoft.com/office/drawing/2014/main" id="{EACC5835-1B72-E644-F9E5-51BDED126595}"/>
            </a:ext>
          </a:extLst>
        </xdr:cNvPr>
        <xdr:cNvSpPr txBox="1"/>
      </xdr:nvSpPr>
      <xdr:spPr>
        <a:xfrm>
          <a:off x="10325101" y="741046"/>
          <a:ext cx="2343150" cy="83058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kern="1200"/>
            <a:t>Connection-based</a:t>
          </a:r>
          <a:r>
            <a:rPr lang="en-US" sz="1100" b="1" kern="1200" baseline="0"/>
            <a:t> Goal</a:t>
          </a:r>
          <a:r>
            <a:rPr lang="en-US" sz="1100" kern="1200" baseline="0"/>
            <a:t>: $4,709,490</a:t>
          </a:r>
        </a:p>
        <a:p>
          <a:r>
            <a:rPr lang="en-US" b="1"/>
            <a:t>Flow-based Goal</a:t>
          </a:r>
          <a:r>
            <a:rPr lang="en-US" sz="1100" kern="1200" baseline="0"/>
            <a:t>: $4,379,493</a:t>
          </a:r>
        </a:p>
        <a:p>
          <a:endParaRPr lang="en-US" sz="1100" kern="1200" baseline="0"/>
        </a:p>
        <a:p>
          <a:r>
            <a:rPr lang="en-US" b="1"/>
            <a:t>Total Domestic Goal</a:t>
          </a:r>
          <a:r>
            <a:rPr lang="en-US" sz="1100" kern="1200" baseline="0"/>
            <a:t>: $9,088,983</a:t>
          </a:r>
          <a:endParaRPr 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596265</xdr:colOff>
      <xdr:row>2</xdr:row>
      <xdr:rowOff>9525</xdr:rowOff>
    </xdr:from>
    <xdr:to>
      <xdr:col>7</xdr:col>
      <xdr:colOff>278130</xdr:colOff>
      <xdr:row>3</xdr:row>
      <xdr:rowOff>85725</xdr:rowOff>
    </xdr:to>
    <xdr:sp macro="" textlink="">
      <xdr:nvSpPr>
        <xdr:cNvPr id="2" name="TextBox 1">
          <a:extLst>
            <a:ext uri="{FF2B5EF4-FFF2-40B4-BE49-F238E27FC236}">
              <a16:creationId xmlns:a16="http://schemas.microsoft.com/office/drawing/2014/main" id="{151E2BA2-71D6-4997-A23D-EE4D99134DF3}"/>
            </a:ext>
          </a:extLst>
        </xdr:cNvPr>
        <xdr:cNvSpPr txBox="1"/>
      </xdr:nvSpPr>
      <xdr:spPr>
        <a:xfrm>
          <a:off x="5177790" y="409575"/>
          <a:ext cx="1510665" cy="27622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kern="1200"/>
            <a:t>MS4</a:t>
          </a:r>
          <a:r>
            <a:rPr lang="en-US" sz="1100" b="1" kern="1200" baseline="0"/>
            <a:t> Goal: </a:t>
          </a:r>
          <a:r>
            <a:rPr lang="en-US" sz="1100" b="0" kern="1200" baseline="0"/>
            <a:t>$1,271,383</a:t>
          </a:r>
          <a:endParaRPr lang="en-US" sz="1100" b="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600075</xdr:colOff>
      <xdr:row>1</xdr:row>
      <xdr:rowOff>81915</xdr:rowOff>
    </xdr:from>
    <xdr:to>
      <xdr:col>5</xdr:col>
      <xdr:colOff>948690</xdr:colOff>
      <xdr:row>4</xdr:row>
      <xdr:rowOff>17145</xdr:rowOff>
    </xdr:to>
    <xdr:sp macro="" textlink="">
      <xdr:nvSpPr>
        <xdr:cNvPr id="2" name="TextBox 1">
          <a:extLst>
            <a:ext uri="{FF2B5EF4-FFF2-40B4-BE49-F238E27FC236}">
              <a16:creationId xmlns:a16="http://schemas.microsoft.com/office/drawing/2014/main" id="{298ED79E-BB8A-472D-89FA-33118B963709}"/>
            </a:ext>
          </a:extLst>
        </xdr:cNvPr>
        <xdr:cNvSpPr txBox="1"/>
      </xdr:nvSpPr>
      <xdr:spPr>
        <a:xfrm>
          <a:off x="7648575" y="310515"/>
          <a:ext cx="2110740" cy="47815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kern="1200"/>
            <a:t>General Industrial Stormwater or Wastewater Goal</a:t>
          </a:r>
          <a:r>
            <a:rPr lang="en-US" sz="1100" b="0" kern="1200" baseline="0"/>
            <a:t>: $4,026,473</a:t>
          </a:r>
          <a:endParaRPr lang="en-US" sz="1100" b="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1</xdr:row>
      <xdr:rowOff>0</xdr:rowOff>
    </xdr:from>
    <xdr:to>
      <xdr:col>9</xdr:col>
      <xdr:colOff>409575</xdr:colOff>
      <xdr:row>3</xdr:row>
      <xdr:rowOff>120015</xdr:rowOff>
    </xdr:to>
    <xdr:sp macro="" textlink="">
      <xdr:nvSpPr>
        <xdr:cNvPr id="3" name="TextBox 2">
          <a:extLst>
            <a:ext uri="{FF2B5EF4-FFF2-40B4-BE49-F238E27FC236}">
              <a16:creationId xmlns:a16="http://schemas.microsoft.com/office/drawing/2014/main" id="{819867FB-64AC-44F9-8364-3BC1DCDA4958}"/>
            </a:ext>
          </a:extLst>
        </xdr:cNvPr>
        <xdr:cNvSpPr txBox="1"/>
      </xdr:nvSpPr>
      <xdr:spPr>
        <a:xfrm>
          <a:off x="6991350" y="180975"/>
          <a:ext cx="2238375" cy="48196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kern="1200"/>
            <a:t>Site-Specific Industrial Stormwater or Wastewater Goal</a:t>
          </a:r>
          <a:r>
            <a:rPr lang="en-US" sz="1100" b="0" kern="1200" baseline="0"/>
            <a:t>: $2,529,976</a:t>
          </a:r>
          <a:endParaRPr lang="en-US" sz="1100" b="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548640</xdr:colOff>
      <xdr:row>1</xdr:row>
      <xdr:rowOff>114301</xdr:rowOff>
    </xdr:from>
    <xdr:to>
      <xdr:col>13</xdr:col>
      <xdr:colOff>66675</xdr:colOff>
      <xdr:row>3</xdr:row>
      <xdr:rowOff>9525</xdr:rowOff>
    </xdr:to>
    <xdr:sp macro="" textlink="">
      <xdr:nvSpPr>
        <xdr:cNvPr id="2" name="TextBox 1">
          <a:extLst>
            <a:ext uri="{FF2B5EF4-FFF2-40B4-BE49-F238E27FC236}">
              <a16:creationId xmlns:a16="http://schemas.microsoft.com/office/drawing/2014/main" id="{0BB7E4B8-DAD8-499D-9ED3-EEF2E4A2619C}"/>
            </a:ext>
          </a:extLst>
        </xdr:cNvPr>
        <xdr:cNvSpPr txBox="1"/>
      </xdr:nvSpPr>
      <xdr:spPr>
        <a:xfrm>
          <a:off x="6625590" y="295276"/>
          <a:ext cx="2242185" cy="257174"/>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kern="1200"/>
            <a:t>CAFO Goal</a:t>
          </a:r>
          <a:r>
            <a:rPr lang="en-US" sz="1100" b="0" kern="1200" baseline="0"/>
            <a:t>: $1,153,710</a:t>
          </a:r>
          <a:endParaRPr lang="en-US" sz="1100" b="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8A4C3-04F6-49BA-A993-56C263C6219A}">
  <dimension ref="A1:Q37"/>
  <sheetViews>
    <sheetView workbookViewId="0">
      <selection activeCell="M26" sqref="M26:Q26"/>
    </sheetView>
  </sheetViews>
  <sheetFormatPr defaultRowHeight="15" x14ac:dyDescent="0.25"/>
  <cols>
    <col min="1" max="1" width="24.28515625" bestFit="1" customWidth="1"/>
    <col min="2" max="2" width="9.7109375" bestFit="1" customWidth="1"/>
    <col min="3" max="3" width="12.42578125" customWidth="1"/>
    <col min="4" max="4" width="11.140625" bestFit="1" customWidth="1"/>
    <col min="5" max="5" width="15.7109375" customWidth="1"/>
    <col min="6" max="6" width="10.85546875" bestFit="1" customWidth="1"/>
    <col min="7" max="7" width="22.7109375" customWidth="1"/>
    <col min="8" max="8" width="10.85546875" customWidth="1"/>
    <col min="9" max="9" width="19.140625" customWidth="1"/>
    <col min="10" max="10" width="15.5703125" customWidth="1"/>
    <col min="11" max="11" width="22.5703125" customWidth="1"/>
    <col min="13" max="13" width="18" bestFit="1" customWidth="1"/>
    <col min="14" max="14" width="12.7109375" customWidth="1"/>
    <col min="15" max="15" width="13.28515625" customWidth="1"/>
    <col min="16" max="16" width="13.85546875" customWidth="1"/>
    <col min="17" max="17" width="14.7109375" customWidth="1"/>
  </cols>
  <sheetData>
    <row r="1" spans="1:11" ht="18.75" x14ac:dyDescent="0.3">
      <c r="A1" s="3" t="s">
        <v>0</v>
      </c>
    </row>
    <row r="2" spans="1:11" x14ac:dyDescent="0.25">
      <c r="A2" s="221" t="s">
        <v>169</v>
      </c>
      <c r="B2" s="221"/>
      <c r="C2" s="221"/>
      <c r="D2" s="221"/>
      <c r="E2" s="221"/>
      <c r="G2" s="4" t="s">
        <v>170</v>
      </c>
    </row>
    <row r="3" spans="1:11" ht="37.5" x14ac:dyDescent="0.3">
      <c r="A3" s="186" t="s">
        <v>30</v>
      </c>
      <c r="B3" s="186" t="s">
        <v>1</v>
      </c>
      <c r="C3" s="186" t="s">
        <v>15</v>
      </c>
      <c r="D3" s="186" t="s">
        <v>2</v>
      </c>
      <c r="E3" s="186" t="s">
        <v>3</v>
      </c>
      <c r="G3" s="208" t="s">
        <v>30</v>
      </c>
      <c r="H3" s="208" t="s">
        <v>1</v>
      </c>
      <c r="I3" s="208" t="s">
        <v>15</v>
      </c>
      <c r="J3" s="208" t="s">
        <v>2</v>
      </c>
      <c r="K3" s="208" t="s">
        <v>3</v>
      </c>
    </row>
    <row r="4" spans="1:11" ht="18.75" x14ac:dyDescent="0.3">
      <c r="A4" s="187" t="s">
        <v>4</v>
      </c>
      <c r="B4" s="188">
        <v>0.8</v>
      </c>
      <c r="C4" s="189">
        <v>153146</v>
      </c>
      <c r="D4" s="188">
        <v>1.6</v>
      </c>
      <c r="E4" s="190">
        <f t="shared" ref="E4:E12" si="0">C4*D4</f>
        <v>245033.60000000001</v>
      </c>
      <c r="G4" s="199" t="s">
        <v>19</v>
      </c>
      <c r="H4" s="199">
        <v>0.8</v>
      </c>
      <c r="I4" s="189">
        <v>518432</v>
      </c>
      <c r="J4" s="188">
        <v>1.6</v>
      </c>
      <c r="K4" s="188">
        <f t="shared" ref="K4:K11" si="1">J4*I4</f>
        <v>829491.20000000007</v>
      </c>
    </row>
    <row r="5" spans="1:11" ht="18.75" x14ac:dyDescent="0.3">
      <c r="A5" s="187" t="s">
        <v>5</v>
      </c>
      <c r="B5" s="188">
        <v>0.8</v>
      </c>
      <c r="C5" s="189">
        <v>518432</v>
      </c>
      <c r="D5" s="188">
        <v>1.6</v>
      </c>
      <c r="E5" s="190">
        <f t="shared" si="0"/>
        <v>829491.20000000007</v>
      </c>
      <c r="G5" s="199" t="s">
        <v>20</v>
      </c>
      <c r="H5" s="199">
        <v>0.72</v>
      </c>
      <c r="I5" s="189">
        <v>285439</v>
      </c>
      <c r="J5" s="188">
        <v>1.5</v>
      </c>
      <c r="K5" s="188">
        <f t="shared" si="1"/>
        <v>428158.5</v>
      </c>
    </row>
    <row r="6" spans="1:11" ht="18.75" x14ac:dyDescent="0.3">
      <c r="A6" s="187" t="s">
        <v>6</v>
      </c>
      <c r="B6" s="188">
        <v>0.72</v>
      </c>
      <c r="C6" s="189">
        <v>285439</v>
      </c>
      <c r="D6" s="188">
        <v>1.4</v>
      </c>
      <c r="E6" s="190">
        <f t="shared" si="0"/>
        <v>399614.6</v>
      </c>
      <c r="G6" s="199" t="s">
        <v>21</v>
      </c>
      <c r="H6" s="199">
        <v>0.6</v>
      </c>
      <c r="I6" s="189">
        <v>93330</v>
      </c>
      <c r="J6" s="188">
        <v>1.3</v>
      </c>
      <c r="K6" s="188">
        <f t="shared" si="1"/>
        <v>121329</v>
      </c>
    </row>
    <row r="7" spans="1:11" ht="18.75" x14ac:dyDescent="0.3">
      <c r="A7" s="187" t="s">
        <v>7</v>
      </c>
      <c r="B7" s="188">
        <v>0.6</v>
      </c>
      <c r="C7" s="189">
        <v>93330</v>
      </c>
      <c r="D7" s="188">
        <v>1.2</v>
      </c>
      <c r="E7" s="190">
        <f t="shared" si="0"/>
        <v>111996</v>
      </c>
      <c r="G7" s="199" t="s">
        <v>8</v>
      </c>
      <c r="H7" s="199">
        <v>0.48</v>
      </c>
      <c r="I7" s="189">
        <v>798454</v>
      </c>
      <c r="J7" s="188">
        <v>1.2</v>
      </c>
      <c r="K7" s="188">
        <f t="shared" si="1"/>
        <v>958144.79999999993</v>
      </c>
    </row>
    <row r="8" spans="1:11" ht="18.75" x14ac:dyDescent="0.3">
      <c r="A8" s="187" t="s">
        <v>8</v>
      </c>
      <c r="B8" s="188">
        <v>0.48</v>
      </c>
      <c r="C8" s="189">
        <v>798454</v>
      </c>
      <c r="D8" s="188">
        <v>1</v>
      </c>
      <c r="E8" s="190">
        <f t="shared" si="0"/>
        <v>798454</v>
      </c>
      <c r="G8" s="199" t="s">
        <v>9</v>
      </c>
      <c r="H8" s="199">
        <v>3</v>
      </c>
      <c r="I8" s="189">
        <v>109656</v>
      </c>
      <c r="J8" s="188">
        <v>8</v>
      </c>
      <c r="K8" s="188">
        <f t="shared" si="1"/>
        <v>877248</v>
      </c>
    </row>
    <row r="9" spans="1:11" ht="18.75" x14ac:dyDescent="0.3">
      <c r="A9" s="187" t="s">
        <v>9</v>
      </c>
      <c r="B9" s="188">
        <v>3</v>
      </c>
      <c r="C9" s="189">
        <v>109656</v>
      </c>
      <c r="D9" s="188">
        <v>8</v>
      </c>
      <c r="E9" s="190">
        <f t="shared" si="0"/>
        <v>877248</v>
      </c>
      <c r="G9" s="199" t="s">
        <v>10</v>
      </c>
      <c r="H9" s="199">
        <v>11</v>
      </c>
      <c r="I9" s="189">
        <v>42745</v>
      </c>
      <c r="J9" s="188">
        <v>27</v>
      </c>
      <c r="K9" s="188">
        <f t="shared" si="1"/>
        <v>1154115</v>
      </c>
    </row>
    <row r="10" spans="1:11" ht="18.75" x14ac:dyDescent="0.3">
      <c r="A10" s="187" t="s">
        <v>10</v>
      </c>
      <c r="B10" s="188">
        <v>11</v>
      </c>
      <c r="C10" s="189">
        <v>42745</v>
      </c>
      <c r="D10" s="188">
        <v>27</v>
      </c>
      <c r="E10" s="190">
        <f t="shared" si="0"/>
        <v>1154115</v>
      </c>
      <c r="G10" s="199" t="s">
        <v>11</v>
      </c>
      <c r="H10" s="199">
        <v>29</v>
      </c>
      <c r="I10" s="189">
        <v>5106</v>
      </c>
      <c r="J10" s="188">
        <v>65</v>
      </c>
      <c r="K10" s="188">
        <f t="shared" si="1"/>
        <v>331890</v>
      </c>
    </row>
    <row r="11" spans="1:11" ht="18.75" x14ac:dyDescent="0.3">
      <c r="A11" s="187" t="s">
        <v>11</v>
      </c>
      <c r="B11" s="188">
        <v>29</v>
      </c>
      <c r="C11" s="189">
        <v>5106</v>
      </c>
      <c r="D11" s="188">
        <v>65</v>
      </c>
      <c r="E11" s="190">
        <f t="shared" si="0"/>
        <v>331890</v>
      </c>
      <c r="G11" s="199" t="s">
        <v>13</v>
      </c>
      <c r="H11" s="199">
        <v>3.42</v>
      </c>
      <c r="I11" s="189">
        <v>1357</v>
      </c>
      <c r="J11" s="188">
        <v>8.5500000000000007</v>
      </c>
      <c r="K11" s="188">
        <f t="shared" si="1"/>
        <v>11602.35</v>
      </c>
    </row>
    <row r="12" spans="1:11" ht="18.75" x14ac:dyDescent="0.3">
      <c r="A12" s="187" t="s">
        <v>13</v>
      </c>
      <c r="B12" s="188">
        <v>3.42</v>
      </c>
      <c r="C12" s="189">
        <v>1357</v>
      </c>
      <c r="D12" s="188">
        <v>8.5500000000000007</v>
      </c>
      <c r="E12" s="190">
        <f t="shared" si="0"/>
        <v>11602.35</v>
      </c>
      <c r="G12" s="193"/>
      <c r="H12" s="193"/>
      <c r="I12" s="193"/>
      <c r="J12" s="194" t="s">
        <v>18</v>
      </c>
      <c r="K12" s="209">
        <f>SUM(K3:K11)</f>
        <v>4711978.8499999996</v>
      </c>
    </row>
    <row r="13" spans="1:11" ht="19.5" thickBot="1" x14ac:dyDescent="0.35">
      <c r="A13" s="191"/>
      <c r="B13" s="192"/>
      <c r="C13" s="193"/>
      <c r="D13" s="194" t="s">
        <v>18</v>
      </c>
      <c r="E13" s="195">
        <f>SUM(E4:E12)</f>
        <v>4759444.75</v>
      </c>
      <c r="F13" s="2"/>
      <c r="G13" s="193"/>
      <c r="H13" s="193"/>
      <c r="I13" s="193"/>
      <c r="J13" s="193"/>
      <c r="K13" s="193"/>
    </row>
    <row r="14" spans="1:11" ht="37.5" x14ac:dyDescent="0.3">
      <c r="A14" s="196" t="s">
        <v>22</v>
      </c>
      <c r="B14" s="197" t="s">
        <v>14</v>
      </c>
      <c r="C14" s="197" t="s">
        <v>16</v>
      </c>
      <c r="D14" s="197" t="s">
        <v>2</v>
      </c>
      <c r="E14" s="198" t="s">
        <v>3</v>
      </c>
      <c r="G14" s="208" t="s">
        <v>22</v>
      </c>
      <c r="H14" s="208" t="s">
        <v>1</v>
      </c>
      <c r="I14" s="210" t="s">
        <v>16</v>
      </c>
      <c r="J14" s="208" t="s">
        <v>2</v>
      </c>
      <c r="K14" s="208" t="s">
        <v>3</v>
      </c>
    </row>
    <row r="15" spans="1:11" ht="18.75" x14ac:dyDescent="0.3">
      <c r="A15" s="199" t="s">
        <v>23</v>
      </c>
      <c r="B15" s="200">
        <v>150</v>
      </c>
      <c r="C15" s="201">
        <v>537</v>
      </c>
      <c r="D15" s="200">
        <v>1200</v>
      </c>
      <c r="E15" s="202">
        <f t="shared" ref="E15:E21" si="2">C15*D15</f>
        <v>644400</v>
      </c>
      <c r="G15" s="199" t="s">
        <v>23</v>
      </c>
      <c r="H15" s="190">
        <v>150</v>
      </c>
      <c r="I15" s="199">
        <v>537</v>
      </c>
      <c r="J15" s="190">
        <v>900</v>
      </c>
      <c r="K15" s="190">
        <f t="shared" ref="K15:K21" si="3">I15*J15</f>
        <v>483300</v>
      </c>
    </row>
    <row r="16" spans="1:11" ht="18.75" x14ac:dyDescent="0.3">
      <c r="A16" s="199" t="s">
        <v>24</v>
      </c>
      <c r="B16" s="200">
        <v>300</v>
      </c>
      <c r="C16" s="201">
        <v>326</v>
      </c>
      <c r="D16" s="200">
        <v>2100</v>
      </c>
      <c r="E16" s="202">
        <f t="shared" si="2"/>
        <v>684600</v>
      </c>
      <c r="G16" s="199" t="s">
        <v>24</v>
      </c>
      <c r="H16" s="190">
        <v>300</v>
      </c>
      <c r="I16" s="199">
        <v>1826</v>
      </c>
      <c r="J16" s="190">
        <v>1200</v>
      </c>
      <c r="K16" s="190">
        <f t="shared" si="3"/>
        <v>2191200</v>
      </c>
    </row>
    <row r="17" spans="1:17" ht="18.75" x14ac:dyDescent="0.3">
      <c r="A17" s="199" t="s">
        <v>25</v>
      </c>
      <c r="B17" s="200">
        <v>600</v>
      </c>
      <c r="C17" s="201">
        <v>363</v>
      </c>
      <c r="D17" s="200">
        <v>4000</v>
      </c>
      <c r="E17" s="202">
        <f t="shared" si="2"/>
        <v>1452000</v>
      </c>
      <c r="G17" s="199" t="s">
        <v>25</v>
      </c>
      <c r="H17" s="190">
        <v>600</v>
      </c>
      <c r="I17" s="199">
        <v>363</v>
      </c>
      <c r="J17" s="190">
        <v>2400</v>
      </c>
      <c r="K17" s="190">
        <f t="shared" si="3"/>
        <v>871200</v>
      </c>
    </row>
    <row r="18" spans="1:17" ht="18.75" x14ac:dyDescent="0.3">
      <c r="A18" s="199" t="s">
        <v>26</v>
      </c>
      <c r="B18" s="200">
        <v>1000</v>
      </c>
      <c r="C18" s="201">
        <v>178</v>
      </c>
      <c r="D18" s="200">
        <v>6000</v>
      </c>
      <c r="E18" s="202">
        <f t="shared" si="2"/>
        <v>1068000</v>
      </c>
      <c r="G18" s="199" t="s">
        <v>26</v>
      </c>
      <c r="H18" s="190">
        <v>1000</v>
      </c>
      <c r="I18" s="199">
        <v>178</v>
      </c>
      <c r="J18" s="190">
        <v>3000</v>
      </c>
      <c r="K18" s="190">
        <f t="shared" si="3"/>
        <v>534000</v>
      </c>
    </row>
    <row r="19" spans="1:17" ht="18.75" x14ac:dyDescent="0.3">
      <c r="A19" s="199" t="s">
        <v>27</v>
      </c>
      <c r="B19" s="200">
        <v>2000</v>
      </c>
      <c r="C19" s="201">
        <v>37</v>
      </c>
      <c r="D19" s="200">
        <v>11000</v>
      </c>
      <c r="E19" s="202">
        <f t="shared" si="2"/>
        <v>407000</v>
      </c>
      <c r="G19" s="199" t="s">
        <v>27</v>
      </c>
      <c r="H19" s="190">
        <v>2000</v>
      </c>
      <c r="I19" s="199">
        <v>37</v>
      </c>
      <c r="J19" s="190">
        <v>8000</v>
      </c>
      <c r="K19" s="190">
        <f t="shared" si="3"/>
        <v>296000</v>
      </c>
    </row>
    <row r="20" spans="1:17" ht="18.75" x14ac:dyDescent="0.3">
      <c r="A20" s="199" t="s">
        <v>28</v>
      </c>
      <c r="B20" s="200">
        <v>5000</v>
      </c>
      <c r="C20" s="201">
        <v>1</v>
      </c>
      <c r="D20" s="200">
        <v>30000</v>
      </c>
      <c r="E20" s="202">
        <f t="shared" si="2"/>
        <v>30000</v>
      </c>
      <c r="G20" s="199" t="s">
        <v>28</v>
      </c>
      <c r="H20" s="190">
        <v>5000</v>
      </c>
      <c r="I20" s="199">
        <v>1</v>
      </c>
      <c r="J20" s="190">
        <v>15000</v>
      </c>
      <c r="K20" s="190">
        <f t="shared" si="3"/>
        <v>15000</v>
      </c>
    </row>
    <row r="21" spans="1:17" ht="18.75" x14ac:dyDescent="0.3">
      <c r="A21" s="199" t="s">
        <v>29</v>
      </c>
      <c r="B21" s="203">
        <v>5000</v>
      </c>
      <c r="C21" s="204">
        <v>3</v>
      </c>
      <c r="D21" s="203">
        <v>30000</v>
      </c>
      <c r="E21" s="205">
        <f t="shared" si="2"/>
        <v>90000</v>
      </c>
      <c r="G21" s="199" t="s">
        <v>29</v>
      </c>
      <c r="H21" s="190">
        <v>5000</v>
      </c>
      <c r="I21" s="199">
        <v>3</v>
      </c>
      <c r="J21" s="190">
        <v>20000</v>
      </c>
      <c r="K21" s="190">
        <f t="shared" si="3"/>
        <v>60000</v>
      </c>
    </row>
    <row r="22" spans="1:17" ht="18.75" x14ac:dyDescent="0.3">
      <c r="A22" s="193"/>
      <c r="B22" s="193"/>
      <c r="C22" s="193"/>
      <c r="D22" s="206" t="s">
        <v>17</v>
      </c>
      <c r="E22" s="207">
        <f>SUM(E15:E21)</f>
        <v>4376000</v>
      </c>
      <c r="G22" s="193"/>
      <c r="H22" s="193"/>
      <c r="I22" s="193"/>
      <c r="J22" s="206" t="s">
        <v>31</v>
      </c>
      <c r="K22" s="211">
        <f>SUM(K15:K21)</f>
        <v>4450700</v>
      </c>
    </row>
    <row r="23" spans="1:17" ht="18.75" x14ac:dyDescent="0.3">
      <c r="A23" s="193"/>
      <c r="B23" s="193"/>
      <c r="C23" s="193"/>
      <c r="D23" s="206" t="s">
        <v>33</v>
      </c>
      <c r="E23" s="195">
        <f>SUM(E4:E12)+SUM(E15:E21)</f>
        <v>9135444.75</v>
      </c>
      <c r="G23" s="193"/>
      <c r="H23" s="193"/>
      <c r="I23" s="193"/>
      <c r="J23" s="206" t="s">
        <v>32</v>
      </c>
      <c r="K23" s="209">
        <f>SUM(K3:K11)+SUM(K14:K21)</f>
        <v>9162678.8499999996</v>
      </c>
    </row>
    <row r="26" spans="1:17" x14ac:dyDescent="0.25">
      <c r="A26" s="221" t="s">
        <v>171</v>
      </c>
      <c r="B26" s="221"/>
      <c r="C26" s="221"/>
      <c r="D26" s="221"/>
      <c r="E26" s="221"/>
      <c r="G26" s="221" t="s">
        <v>172</v>
      </c>
      <c r="H26" s="221"/>
      <c r="I26" s="221"/>
      <c r="J26" s="221"/>
      <c r="K26" s="221"/>
      <c r="M26" s="221" t="s">
        <v>173</v>
      </c>
      <c r="N26" s="221"/>
      <c r="O26" s="221"/>
      <c r="P26" s="221"/>
      <c r="Q26" s="221"/>
    </row>
    <row r="27" spans="1:17" ht="37.5" x14ac:dyDescent="0.3">
      <c r="A27" s="212" t="s">
        <v>22</v>
      </c>
      <c r="B27" s="212" t="s">
        <v>1</v>
      </c>
      <c r="C27" s="212" t="s">
        <v>16</v>
      </c>
      <c r="D27" s="212" t="s">
        <v>2</v>
      </c>
      <c r="E27" s="212" t="s">
        <v>3</v>
      </c>
      <c r="F27" s="193"/>
      <c r="G27" s="212" t="s">
        <v>22</v>
      </c>
      <c r="H27" s="212" t="s">
        <v>1</v>
      </c>
      <c r="I27" s="212" t="s">
        <v>16</v>
      </c>
      <c r="J27" s="212" t="s">
        <v>2</v>
      </c>
      <c r="K27" s="212" t="s">
        <v>3</v>
      </c>
      <c r="L27" s="193"/>
      <c r="M27" s="212" t="s">
        <v>22</v>
      </c>
      <c r="N27" s="212" t="s">
        <v>1</v>
      </c>
      <c r="O27" s="212" t="s">
        <v>16</v>
      </c>
      <c r="P27" s="212" t="s">
        <v>2</v>
      </c>
      <c r="Q27" s="212" t="s">
        <v>3</v>
      </c>
    </row>
    <row r="28" spans="1:17" ht="18.75" x14ac:dyDescent="0.3">
      <c r="A28" s="213" t="s">
        <v>23</v>
      </c>
      <c r="B28" s="200">
        <v>150</v>
      </c>
      <c r="C28" s="201">
        <v>739</v>
      </c>
      <c r="D28" s="200">
        <v>300</v>
      </c>
      <c r="E28" s="200">
        <f t="shared" ref="E28:E36" si="4">C28*D28</f>
        <v>221700</v>
      </c>
      <c r="F28" s="193"/>
      <c r="G28" s="213" t="s">
        <v>23</v>
      </c>
      <c r="H28" s="200">
        <v>150</v>
      </c>
      <c r="I28" s="201">
        <v>739</v>
      </c>
      <c r="J28" s="200">
        <v>600</v>
      </c>
      <c r="K28" s="200">
        <f t="shared" ref="K28:K36" si="5">I28*J28</f>
        <v>443400</v>
      </c>
      <c r="L28" s="193"/>
      <c r="M28" s="213" t="s">
        <v>23</v>
      </c>
      <c r="N28" s="200">
        <v>150</v>
      </c>
      <c r="O28" s="201">
        <v>739</v>
      </c>
      <c r="P28" s="200">
        <v>600</v>
      </c>
      <c r="Q28" s="200">
        <f t="shared" ref="Q28:Q36" si="6">O28*P28</f>
        <v>443400</v>
      </c>
    </row>
    <row r="29" spans="1:17" ht="18.75" x14ac:dyDescent="0.3">
      <c r="A29" s="213" t="s">
        <v>34</v>
      </c>
      <c r="B29" s="200">
        <v>300</v>
      </c>
      <c r="C29" s="201">
        <v>1042</v>
      </c>
      <c r="D29" s="200">
        <v>600</v>
      </c>
      <c r="E29" s="200">
        <f t="shared" si="4"/>
        <v>625200</v>
      </c>
      <c r="F29" s="193"/>
      <c r="G29" s="213" t="s">
        <v>34</v>
      </c>
      <c r="H29" s="200">
        <v>300</v>
      </c>
      <c r="I29" s="201">
        <v>1042</v>
      </c>
      <c r="J29" s="200">
        <v>900</v>
      </c>
      <c r="K29" s="200">
        <f t="shared" si="5"/>
        <v>937800</v>
      </c>
      <c r="L29" s="193"/>
      <c r="M29" s="213" t="s">
        <v>34</v>
      </c>
      <c r="N29" s="200">
        <v>300</v>
      </c>
      <c r="O29" s="201">
        <v>1042</v>
      </c>
      <c r="P29" s="200">
        <v>1000</v>
      </c>
      <c r="Q29" s="200">
        <f t="shared" si="6"/>
        <v>1042000</v>
      </c>
    </row>
    <row r="30" spans="1:17" ht="18.75" x14ac:dyDescent="0.3">
      <c r="A30" s="213" t="s">
        <v>25</v>
      </c>
      <c r="B30" s="200">
        <v>1000</v>
      </c>
      <c r="C30" s="201">
        <v>541</v>
      </c>
      <c r="D30" s="200">
        <v>2000</v>
      </c>
      <c r="E30" s="200">
        <f t="shared" si="4"/>
        <v>1082000</v>
      </c>
      <c r="F30" s="193"/>
      <c r="G30" s="213" t="s">
        <v>25</v>
      </c>
      <c r="H30" s="200">
        <v>1000</v>
      </c>
      <c r="I30" s="201">
        <v>541</v>
      </c>
      <c r="J30" s="200">
        <v>1500</v>
      </c>
      <c r="K30" s="200">
        <f t="shared" si="5"/>
        <v>811500</v>
      </c>
      <c r="L30" s="193"/>
      <c r="M30" s="213" t="s">
        <v>25</v>
      </c>
      <c r="N30" s="200">
        <v>1000</v>
      </c>
      <c r="O30" s="201">
        <v>541</v>
      </c>
      <c r="P30" s="200">
        <v>2000</v>
      </c>
      <c r="Q30" s="200">
        <f t="shared" si="6"/>
        <v>1082000</v>
      </c>
    </row>
    <row r="31" spans="1:17" ht="18.75" x14ac:dyDescent="0.3">
      <c r="A31" s="213" t="s">
        <v>26</v>
      </c>
      <c r="B31" s="200">
        <v>1500</v>
      </c>
      <c r="C31" s="201">
        <v>471</v>
      </c>
      <c r="D31" s="200">
        <v>3000</v>
      </c>
      <c r="E31" s="200">
        <f t="shared" si="4"/>
        <v>1413000</v>
      </c>
      <c r="F31" s="193"/>
      <c r="G31" s="213" t="s">
        <v>26</v>
      </c>
      <c r="H31" s="200">
        <v>1500</v>
      </c>
      <c r="I31" s="201">
        <v>471</v>
      </c>
      <c r="J31" s="200">
        <v>3000</v>
      </c>
      <c r="K31" s="200">
        <f t="shared" si="5"/>
        <v>1413000</v>
      </c>
      <c r="L31" s="193"/>
      <c r="M31" s="213" t="s">
        <v>26</v>
      </c>
      <c r="N31" s="200">
        <v>1500</v>
      </c>
      <c r="O31" s="201">
        <v>471</v>
      </c>
      <c r="P31" s="200">
        <v>3500</v>
      </c>
      <c r="Q31" s="200">
        <f t="shared" si="6"/>
        <v>1648500</v>
      </c>
    </row>
    <row r="32" spans="1:17" ht="18.75" x14ac:dyDescent="0.3">
      <c r="A32" s="213" t="s">
        <v>27</v>
      </c>
      <c r="B32" s="200">
        <v>3000</v>
      </c>
      <c r="C32" s="201">
        <v>254</v>
      </c>
      <c r="D32" s="200">
        <v>9000</v>
      </c>
      <c r="E32" s="200">
        <f t="shared" si="4"/>
        <v>2286000</v>
      </c>
      <c r="F32" s="193"/>
      <c r="G32" s="213" t="s">
        <v>27</v>
      </c>
      <c r="H32" s="200">
        <v>3000</v>
      </c>
      <c r="I32" s="201">
        <v>254</v>
      </c>
      <c r="J32" s="200">
        <v>9000</v>
      </c>
      <c r="K32" s="200">
        <f t="shared" si="5"/>
        <v>2286000</v>
      </c>
      <c r="L32" s="193"/>
      <c r="M32" s="213" t="s">
        <v>27</v>
      </c>
      <c r="N32" s="200">
        <v>3000</v>
      </c>
      <c r="O32" s="201">
        <v>254</v>
      </c>
      <c r="P32" s="200">
        <v>8000</v>
      </c>
      <c r="Q32" s="200">
        <f t="shared" si="6"/>
        <v>2032000</v>
      </c>
    </row>
    <row r="33" spans="1:17" ht="18.75" x14ac:dyDescent="0.3">
      <c r="A33" s="213" t="s">
        <v>28</v>
      </c>
      <c r="B33" s="200">
        <v>5000</v>
      </c>
      <c r="C33" s="201">
        <v>63</v>
      </c>
      <c r="D33" s="200">
        <v>15000</v>
      </c>
      <c r="E33" s="200">
        <f t="shared" si="4"/>
        <v>945000</v>
      </c>
      <c r="F33" s="193"/>
      <c r="G33" s="213" t="s">
        <v>28</v>
      </c>
      <c r="H33" s="200">
        <v>5000</v>
      </c>
      <c r="I33" s="201">
        <v>63</v>
      </c>
      <c r="J33" s="200">
        <v>10000</v>
      </c>
      <c r="K33" s="200">
        <f t="shared" si="5"/>
        <v>630000</v>
      </c>
      <c r="L33" s="193"/>
      <c r="M33" s="213" t="s">
        <v>28</v>
      </c>
      <c r="N33" s="200">
        <v>5000</v>
      </c>
      <c r="O33" s="201">
        <v>63</v>
      </c>
      <c r="P33" s="200">
        <v>12000</v>
      </c>
      <c r="Q33" s="200">
        <f t="shared" si="6"/>
        <v>756000</v>
      </c>
    </row>
    <row r="34" spans="1:17" ht="18.75" x14ac:dyDescent="0.3">
      <c r="A34" s="213" t="s">
        <v>35</v>
      </c>
      <c r="B34" s="200">
        <v>5000</v>
      </c>
      <c r="C34" s="201">
        <v>89</v>
      </c>
      <c r="D34" s="200">
        <v>20000</v>
      </c>
      <c r="E34" s="200">
        <f t="shared" si="4"/>
        <v>1780000</v>
      </c>
      <c r="F34" s="193"/>
      <c r="G34" s="213" t="s">
        <v>35</v>
      </c>
      <c r="H34" s="200">
        <v>5000</v>
      </c>
      <c r="I34" s="201">
        <v>89</v>
      </c>
      <c r="J34" s="200">
        <v>20000</v>
      </c>
      <c r="K34" s="200">
        <f t="shared" si="5"/>
        <v>1780000</v>
      </c>
      <c r="L34" s="193"/>
      <c r="M34" s="213" t="s">
        <v>35</v>
      </c>
      <c r="N34" s="200">
        <v>5000</v>
      </c>
      <c r="O34" s="201">
        <v>89</v>
      </c>
      <c r="P34" s="200">
        <v>15000</v>
      </c>
      <c r="Q34" s="200">
        <f t="shared" si="6"/>
        <v>1335000</v>
      </c>
    </row>
    <row r="35" spans="1:17" ht="18.75" x14ac:dyDescent="0.3">
      <c r="A35" s="213" t="s">
        <v>36</v>
      </c>
      <c r="B35" s="200">
        <v>5000</v>
      </c>
      <c r="C35" s="201">
        <v>19</v>
      </c>
      <c r="D35" s="200">
        <v>20000</v>
      </c>
      <c r="E35" s="200">
        <f t="shared" si="4"/>
        <v>380000</v>
      </c>
      <c r="F35" s="193"/>
      <c r="G35" s="213" t="s">
        <v>36</v>
      </c>
      <c r="H35" s="200">
        <v>5000</v>
      </c>
      <c r="I35" s="201">
        <v>19</v>
      </c>
      <c r="J35" s="200">
        <v>20000</v>
      </c>
      <c r="K35" s="200">
        <f t="shared" si="5"/>
        <v>380000</v>
      </c>
      <c r="L35" s="193"/>
      <c r="M35" s="213" t="s">
        <v>36</v>
      </c>
      <c r="N35" s="200">
        <v>5000</v>
      </c>
      <c r="O35" s="201">
        <v>19</v>
      </c>
      <c r="P35" s="200">
        <v>20000</v>
      </c>
      <c r="Q35" s="200">
        <f t="shared" si="6"/>
        <v>380000</v>
      </c>
    </row>
    <row r="36" spans="1:17" ht="18.75" x14ac:dyDescent="0.3">
      <c r="A36" s="213" t="s">
        <v>37</v>
      </c>
      <c r="B36" s="200">
        <v>5000</v>
      </c>
      <c r="C36" s="201">
        <v>23</v>
      </c>
      <c r="D36" s="200">
        <v>20000</v>
      </c>
      <c r="E36" s="200">
        <f t="shared" si="4"/>
        <v>460000</v>
      </c>
      <c r="F36" s="193"/>
      <c r="G36" s="213" t="s">
        <v>37</v>
      </c>
      <c r="H36" s="200">
        <v>5000</v>
      </c>
      <c r="I36" s="201">
        <v>23</v>
      </c>
      <c r="J36" s="200">
        <v>20000</v>
      </c>
      <c r="K36" s="200">
        <f t="shared" si="5"/>
        <v>460000</v>
      </c>
      <c r="L36" s="193"/>
      <c r="M36" s="213" t="s">
        <v>37</v>
      </c>
      <c r="N36" s="200">
        <v>5000</v>
      </c>
      <c r="O36" s="201">
        <v>23</v>
      </c>
      <c r="P36" s="200">
        <v>20000</v>
      </c>
      <c r="Q36" s="200">
        <f t="shared" si="6"/>
        <v>460000</v>
      </c>
    </row>
    <row r="37" spans="1:17" ht="18.75" x14ac:dyDescent="0.3">
      <c r="A37" s="214"/>
      <c r="B37" s="214"/>
      <c r="C37" s="214"/>
      <c r="D37" s="214"/>
      <c r="E37" s="215">
        <f>SUM(E28:E36)</f>
        <v>9192900</v>
      </c>
      <c r="F37" s="193"/>
      <c r="G37" s="214"/>
      <c r="H37" s="214"/>
      <c r="I37" s="214"/>
      <c r="J37" s="214"/>
      <c r="K37" s="216">
        <f>SUM(K28:K36)</f>
        <v>9141700</v>
      </c>
      <c r="L37" s="193"/>
      <c r="M37" s="214"/>
      <c r="N37" s="214"/>
      <c r="O37" s="214"/>
      <c r="P37" s="214"/>
      <c r="Q37" s="217">
        <f>SUM(Q28:Q36)</f>
        <v>9178900</v>
      </c>
    </row>
  </sheetData>
  <mergeCells count="4">
    <mergeCell ref="A2:E2"/>
    <mergeCell ref="A26:E26"/>
    <mergeCell ref="G26:K26"/>
    <mergeCell ref="M26:Q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47D67-4556-426A-923E-4EC030E036F4}">
  <dimension ref="A1:D39"/>
  <sheetViews>
    <sheetView workbookViewId="0">
      <selection activeCell="F13" sqref="F13"/>
    </sheetView>
  </sheetViews>
  <sheetFormatPr defaultRowHeight="15" x14ac:dyDescent="0.25"/>
  <cols>
    <col min="1" max="1" width="22.5703125" bestFit="1" customWidth="1"/>
    <col min="2" max="2" width="12.5703125" customWidth="1"/>
    <col min="3" max="3" width="16" bestFit="1" customWidth="1"/>
    <col min="4" max="4" width="15.85546875" bestFit="1" customWidth="1"/>
  </cols>
  <sheetData>
    <row r="1" spans="1:4" x14ac:dyDescent="0.25">
      <c r="A1" t="s">
        <v>174</v>
      </c>
    </row>
    <row r="2" spans="1:4" ht="47.25" x14ac:dyDescent="0.25">
      <c r="A2" s="5" t="s">
        <v>38</v>
      </c>
      <c r="B2" s="6" t="s">
        <v>39</v>
      </c>
      <c r="C2" s="5" t="s">
        <v>40</v>
      </c>
      <c r="D2" s="5" t="s">
        <v>12</v>
      </c>
    </row>
    <row r="3" spans="1:4" ht="15.75" x14ac:dyDescent="0.25">
      <c r="A3" s="7" t="s">
        <v>41</v>
      </c>
      <c r="B3" s="8">
        <v>7</v>
      </c>
      <c r="C3" s="9">
        <v>19000</v>
      </c>
      <c r="D3" s="10">
        <v>133000</v>
      </c>
    </row>
    <row r="4" spans="1:4" ht="15.75" x14ac:dyDescent="0.25">
      <c r="A4" s="7" t="s">
        <v>42</v>
      </c>
      <c r="B4" s="8">
        <v>159</v>
      </c>
      <c r="C4" s="9">
        <v>7200</v>
      </c>
      <c r="D4" s="10">
        <v>1144800</v>
      </c>
    </row>
    <row r="5" spans="1:4" ht="15.75" x14ac:dyDescent="0.25">
      <c r="A5" s="7"/>
      <c r="B5" s="8"/>
      <c r="C5" s="11"/>
      <c r="D5" s="36">
        <f>SUM(D3:D4)</f>
        <v>1277800</v>
      </c>
    </row>
    <row r="6" spans="1:4" x14ac:dyDescent="0.25">
      <c r="A6" s="1"/>
      <c r="B6" s="1"/>
      <c r="C6" s="1"/>
      <c r="D6" s="1"/>
    </row>
    <row r="7" spans="1:4" x14ac:dyDescent="0.25">
      <c r="A7" s="1" t="s">
        <v>175</v>
      </c>
      <c r="B7" s="1"/>
      <c r="C7" s="1"/>
      <c r="D7" s="1"/>
    </row>
    <row r="8" spans="1:4" ht="45" x14ac:dyDescent="0.25">
      <c r="A8" s="12" t="s">
        <v>43</v>
      </c>
      <c r="B8" s="12" t="s">
        <v>39</v>
      </c>
      <c r="C8" s="12" t="s">
        <v>44</v>
      </c>
      <c r="D8" s="13" t="s">
        <v>12</v>
      </c>
    </row>
    <row r="9" spans="1:4" x14ac:dyDescent="0.25">
      <c r="A9" s="14" t="s">
        <v>45</v>
      </c>
      <c r="B9" s="15">
        <v>16</v>
      </c>
      <c r="C9" s="16">
        <v>21500</v>
      </c>
      <c r="D9" s="17">
        <v>344000</v>
      </c>
    </row>
    <row r="10" spans="1:4" x14ac:dyDescent="0.25">
      <c r="A10" s="14" t="s">
        <v>46</v>
      </c>
      <c r="B10" s="15">
        <v>11</v>
      </c>
      <c r="C10" s="16">
        <v>15000</v>
      </c>
      <c r="D10" s="17">
        <v>165000</v>
      </c>
    </row>
    <row r="11" spans="1:4" x14ac:dyDescent="0.25">
      <c r="A11" s="14" t="s">
        <v>47</v>
      </c>
      <c r="B11" s="15">
        <v>16</v>
      </c>
      <c r="C11" s="16">
        <v>12000</v>
      </c>
      <c r="D11" s="17">
        <v>192000</v>
      </c>
    </row>
    <row r="12" spans="1:4" x14ac:dyDescent="0.25">
      <c r="A12" s="14" t="s">
        <v>48</v>
      </c>
      <c r="B12" s="15">
        <v>55</v>
      </c>
      <c r="C12" s="16">
        <v>7500</v>
      </c>
      <c r="D12" s="17">
        <v>412500</v>
      </c>
    </row>
    <row r="13" spans="1:4" x14ac:dyDescent="0.25">
      <c r="A13" s="14" t="s">
        <v>49</v>
      </c>
      <c r="B13" s="15">
        <v>23</v>
      </c>
      <c r="C13" s="16">
        <v>5000</v>
      </c>
      <c r="D13" s="17">
        <v>115000</v>
      </c>
    </row>
    <row r="14" spans="1:4" x14ac:dyDescent="0.25">
      <c r="A14" s="14" t="s">
        <v>50</v>
      </c>
      <c r="B14" s="15">
        <v>45</v>
      </c>
      <c r="C14" s="16">
        <v>1000</v>
      </c>
      <c r="D14" s="17">
        <v>45000</v>
      </c>
    </row>
    <row r="15" spans="1:4" x14ac:dyDescent="0.25">
      <c r="A15" s="14"/>
      <c r="B15" s="18"/>
      <c r="C15" s="15"/>
      <c r="D15" s="37">
        <f>SUM(D9:D14)</f>
        <v>1273500</v>
      </c>
    </row>
    <row r="16" spans="1:4" x14ac:dyDescent="0.25">
      <c r="A16" s="1"/>
      <c r="B16" s="1"/>
      <c r="C16" s="1"/>
      <c r="D16" s="1"/>
    </row>
    <row r="17" spans="1:4" x14ac:dyDescent="0.25">
      <c r="A17" s="1" t="s">
        <v>176</v>
      </c>
      <c r="B17" s="1"/>
      <c r="C17" s="1"/>
      <c r="D17" s="1"/>
    </row>
    <row r="18" spans="1:4" ht="45" x14ac:dyDescent="0.25">
      <c r="A18" s="218" t="s">
        <v>51</v>
      </c>
      <c r="B18" s="218" t="s">
        <v>39</v>
      </c>
      <c r="C18" s="218" t="s">
        <v>44</v>
      </c>
      <c r="D18" s="219" t="s">
        <v>12</v>
      </c>
    </row>
    <row r="19" spans="1:4" x14ac:dyDescent="0.25">
      <c r="A19" s="19" t="s">
        <v>52</v>
      </c>
      <c r="B19" s="20">
        <v>7</v>
      </c>
      <c r="C19" s="21">
        <v>18000</v>
      </c>
      <c r="D19" s="21">
        <f>C19*B19</f>
        <v>126000</v>
      </c>
    </row>
    <row r="20" spans="1:4" x14ac:dyDescent="0.25">
      <c r="A20" s="220" t="s">
        <v>53</v>
      </c>
      <c r="B20" s="23"/>
      <c r="C20" s="24"/>
      <c r="D20" s="21"/>
    </row>
    <row r="21" spans="1:4" x14ac:dyDescent="0.25">
      <c r="A21" s="25" t="s">
        <v>54</v>
      </c>
      <c r="B21" s="26">
        <v>12</v>
      </c>
      <c r="C21" s="22">
        <v>16500</v>
      </c>
      <c r="D21" s="21">
        <f t="shared" ref="D21:D25" si="0">C21*B21</f>
        <v>198000</v>
      </c>
    </row>
    <row r="22" spans="1:4" x14ac:dyDescent="0.25">
      <c r="A22" s="25" t="s">
        <v>55</v>
      </c>
      <c r="B22" s="26">
        <v>16</v>
      </c>
      <c r="C22" s="22">
        <v>15500</v>
      </c>
      <c r="D22" s="21">
        <f t="shared" si="0"/>
        <v>248000</v>
      </c>
    </row>
    <row r="23" spans="1:4" x14ac:dyDescent="0.25">
      <c r="A23" s="25" t="s">
        <v>56</v>
      </c>
      <c r="B23" s="26">
        <v>58</v>
      </c>
      <c r="C23" s="22">
        <v>9000</v>
      </c>
      <c r="D23" s="21">
        <f t="shared" si="0"/>
        <v>522000</v>
      </c>
    </row>
    <row r="24" spans="1:4" x14ac:dyDescent="0.25">
      <c r="A24" s="25" t="s">
        <v>57</v>
      </c>
      <c r="B24" s="26">
        <v>27</v>
      </c>
      <c r="C24" s="22">
        <v>5000</v>
      </c>
      <c r="D24" s="21">
        <f t="shared" si="0"/>
        <v>135000</v>
      </c>
    </row>
    <row r="25" spans="1:4" x14ac:dyDescent="0.25">
      <c r="A25" s="25" t="s">
        <v>58</v>
      </c>
      <c r="B25" s="26">
        <v>46</v>
      </c>
      <c r="C25" s="22">
        <v>1000</v>
      </c>
      <c r="D25" s="21">
        <f t="shared" si="0"/>
        <v>46000</v>
      </c>
    </row>
    <row r="26" spans="1:4" x14ac:dyDescent="0.25">
      <c r="A26" s="25"/>
      <c r="B26" s="27"/>
      <c r="C26" s="28">
        <v>1275000</v>
      </c>
      <c r="D26" s="184">
        <f>SUM(D19:D25)</f>
        <v>1275000</v>
      </c>
    </row>
    <row r="27" spans="1:4" x14ac:dyDescent="0.25">
      <c r="A27" s="29"/>
      <c r="B27" s="30"/>
      <c r="C27" s="31"/>
      <c r="D27" s="32"/>
    </row>
    <row r="28" spans="1:4" x14ac:dyDescent="0.25">
      <c r="A28" s="1"/>
      <c r="B28" s="1"/>
      <c r="C28" s="1"/>
      <c r="D28" s="1"/>
    </row>
    <row r="29" spans="1:4" x14ac:dyDescent="0.25">
      <c r="A29" s="1" t="s">
        <v>177</v>
      </c>
      <c r="B29" s="1"/>
      <c r="C29" s="1"/>
      <c r="D29" s="1"/>
    </row>
    <row r="30" spans="1:4" ht="47.25" x14ac:dyDescent="0.25">
      <c r="A30" s="33" t="s">
        <v>59</v>
      </c>
      <c r="B30" s="34" t="s">
        <v>39</v>
      </c>
      <c r="C30" s="33" t="s">
        <v>44</v>
      </c>
      <c r="D30" s="33" t="s">
        <v>12</v>
      </c>
    </row>
    <row r="31" spans="1:4" ht="15.75" x14ac:dyDescent="0.25">
      <c r="A31" s="7" t="s">
        <v>52</v>
      </c>
      <c r="B31" s="7">
        <v>7</v>
      </c>
      <c r="C31" s="10">
        <v>20000</v>
      </c>
      <c r="D31" s="10">
        <f>C31*B31</f>
        <v>140000</v>
      </c>
    </row>
    <row r="32" spans="1:4" ht="15.75" x14ac:dyDescent="0.25">
      <c r="A32" s="35" t="s">
        <v>53</v>
      </c>
      <c r="B32" s="35"/>
      <c r="C32" s="35"/>
      <c r="D32" s="35"/>
    </row>
    <row r="33" spans="1:4" ht="15.75" x14ac:dyDescent="0.25">
      <c r="A33" s="7" t="s">
        <v>60</v>
      </c>
      <c r="B33" s="7">
        <v>8</v>
      </c>
      <c r="C33" s="10">
        <v>19000</v>
      </c>
      <c r="D33" s="10">
        <f>C33*B33</f>
        <v>152000</v>
      </c>
    </row>
    <row r="34" spans="1:4" ht="15.75" x14ac:dyDescent="0.25">
      <c r="A34" s="7" t="s">
        <v>61</v>
      </c>
      <c r="B34" s="7">
        <v>25</v>
      </c>
      <c r="C34" s="10">
        <v>15000</v>
      </c>
      <c r="D34" s="10">
        <f t="shared" ref="D34:D38" si="1">C34*B34</f>
        <v>375000</v>
      </c>
    </row>
    <row r="35" spans="1:4" ht="15.75" x14ac:dyDescent="0.25">
      <c r="A35" s="7" t="s">
        <v>62</v>
      </c>
      <c r="B35" s="7">
        <v>44</v>
      </c>
      <c r="C35" s="10">
        <v>8000</v>
      </c>
      <c r="D35" s="10">
        <f t="shared" si="1"/>
        <v>352000</v>
      </c>
    </row>
    <row r="36" spans="1:4" ht="15.75" x14ac:dyDescent="0.25">
      <c r="A36" s="7" t="s">
        <v>63</v>
      </c>
      <c r="B36" s="7">
        <v>35</v>
      </c>
      <c r="C36" s="10">
        <v>5000</v>
      </c>
      <c r="D36" s="10">
        <f t="shared" si="1"/>
        <v>175000</v>
      </c>
    </row>
    <row r="37" spans="1:4" ht="15.75" x14ac:dyDescent="0.25">
      <c r="A37" s="7" t="s">
        <v>64</v>
      </c>
      <c r="B37" s="7">
        <v>16</v>
      </c>
      <c r="C37" s="10">
        <v>3000</v>
      </c>
      <c r="D37" s="10">
        <f t="shared" si="1"/>
        <v>48000</v>
      </c>
    </row>
    <row r="38" spans="1:4" ht="15.75" x14ac:dyDescent="0.25">
      <c r="A38" s="7" t="s">
        <v>65</v>
      </c>
      <c r="B38" s="7">
        <v>31</v>
      </c>
      <c r="C38" s="10">
        <v>1000</v>
      </c>
      <c r="D38" s="10">
        <f t="shared" si="1"/>
        <v>31000</v>
      </c>
    </row>
    <row r="39" spans="1:4" ht="15.75" x14ac:dyDescent="0.25">
      <c r="A39" s="7"/>
      <c r="B39" s="7"/>
      <c r="C39" s="36">
        <v>1273000</v>
      </c>
      <c r="D39" s="36">
        <f>SUM(D31:D38)</f>
        <v>1273000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CB812-C92E-49B6-986E-5ECEBD25F859}">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9EC99-048A-4619-8D9E-2B8F6681B9F7}">
  <dimension ref="A1:D20"/>
  <sheetViews>
    <sheetView workbookViewId="0"/>
  </sheetViews>
  <sheetFormatPr defaultColWidth="25.7109375" defaultRowHeight="15" x14ac:dyDescent="0.25"/>
  <cols>
    <col min="1" max="1" width="30.28515625" customWidth="1"/>
  </cols>
  <sheetData>
    <row r="1" spans="1:4" ht="37.5" x14ac:dyDescent="0.25">
      <c r="A1" s="38" t="s">
        <v>66</v>
      </c>
      <c r="B1" s="39" t="s">
        <v>67</v>
      </c>
      <c r="C1" s="39" t="s">
        <v>68</v>
      </c>
      <c r="D1" s="39" t="s">
        <v>69</v>
      </c>
    </row>
    <row r="2" spans="1:4" x14ac:dyDescent="0.25">
      <c r="A2" s="40" t="s">
        <v>70</v>
      </c>
      <c r="B2" s="41">
        <v>4026473</v>
      </c>
      <c r="C2" s="42">
        <v>3106</v>
      </c>
      <c r="D2" s="43">
        <v>1296</v>
      </c>
    </row>
    <row r="3" spans="1:4" x14ac:dyDescent="0.25">
      <c r="A3" s="40"/>
      <c r="B3" s="44"/>
      <c r="C3" s="42"/>
      <c r="D3" s="42"/>
    </row>
    <row r="4" spans="1:4" x14ac:dyDescent="0.25">
      <c r="A4" s="45" t="s">
        <v>178</v>
      </c>
      <c r="B4" s="46"/>
      <c r="C4" s="47"/>
      <c r="D4" s="47"/>
    </row>
    <row r="5" spans="1:4" x14ac:dyDescent="0.25">
      <c r="A5" s="48" t="s">
        <v>71</v>
      </c>
      <c r="B5" s="49">
        <v>950</v>
      </c>
      <c r="C5" s="50">
        <v>1413</v>
      </c>
      <c r="D5" s="49">
        <f>B5*C5</f>
        <v>1342350</v>
      </c>
    </row>
    <row r="6" spans="1:4" ht="30" x14ac:dyDescent="0.25">
      <c r="A6" s="48" t="s">
        <v>72</v>
      </c>
      <c r="B6" s="49">
        <v>1600</v>
      </c>
      <c r="C6" s="50">
        <v>1693</v>
      </c>
      <c r="D6" s="49">
        <f>B6*C6</f>
        <v>2708800</v>
      </c>
    </row>
    <row r="7" spans="1:4" x14ac:dyDescent="0.25">
      <c r="A7" s="48"/>
      <c r="B7" s="50"/>
      <c r="C7" s="50"/>
      <c r="D7" s="51">
        <f>SUM(D5:D6)</f>
        <v>4051150</v>
      </c>
    </row>
    <row r="8" spans="1:4" x14ac:dyDescent="0.25">
      <c r="A8" s="45" t="s">
        <v>179</v>
      </c>
      <c r="B8" s="47"/>
      <c r="C8" s="47"/>
      <c r="D8" s="47"/>
    </row>
    <row r="9" spans="1:4" x14ac:dyDescent="0.25">
      <c r="A9" s="52" t="s">
        <v>73</v>
      </c>
      <c r="B9" s="53">
        <v>1900</v>
      </c>
      <c r="C9" s="54">
        <v>429</v>
      </c>
      <c r="D9" s="53">
        <f>B9*C9</f>
        <v>815100</v>
      </c>
    </row>
    <row r="10" spans="1:4" x14ac:dyDescent="0.25">
      <c r="A10" s="52" t="s">
        <v>74</v>
      </c>
      <c r="B10" s="53">
        <v>1200</v>
      </c>
      <c r="C10" s="54">
        <v>2677</v>
      </c>
      <c r="D10" s="53">
        <f>B10*C10</f>
        <v>3212400</v>
      </c>
    </row>
    <row r="11" spans="1:4" x14ac:dyDescent="0.25">
      <c r="A11" s="52"/>
      <c r="B11" s="54"/>
      <c r="C11" s="54"/>
      <c r="D11" s="55">
        <f>SUM(D9:D10)</f>
        <v>4027500</v>
      </c>
    </row>
    <row r="12" spans="1:4" x14ac:dyDescent="0.25">
      <c r="A12" s="45" t="s">
        <v>180</v>
      </c>
      <c r="B12" s="47"/>
      <c r="C12" s="47"/>
      <c r="D12" s="46"/>
    </row>
    <row r="13" spans="1:4" x14ac:dyDescent="0.25">
      <c r="A13" s="56" t="s">
        <v>75</v>
      </c>
      <c r="B13" s="57">
        <v>1300</v>
      </c>
      <c r="C13" s="58">
        <v>3106</v>
      </c>
      <c r="D13" s="57">
        <f>B13*C13</f>
        <v>4037800</v>
      </c>
    </row>
    <row r="14" spans="1:4" x14ac:dyDescent="0.25">
      <c r="A14" s="56" t="s">
        <v>76</v>
      </c>
      <c r="B14" s="57">
        <v>2000</v>
      </c>
      <c r="C14" s="58">
        <v>50</v>
      </c>
      <c r="D14" s="57">
        <f>B14*C14</f>
        <v>100000</v>
      </c>
    </row>
    <row r="15" spans="1:4" x14ac:dyDescent="0.25">
      <c r="A15" s="56"/>
      <c r="B15" s="58"/>
      <c r="C15" s="58"/>
      <c r="D15" s="59">
        <f>SUM(D13:D14)</f>
        <v>4137800</v>
      </c>
    </row>
    <row r="16" spans="1:4" x14ac:dyDescent="0.25">
      <c r="A16" s="60" t="s">
        <v>181</v>
      </c>
      <c r="B16" s="61"/>
      <c r="C16" s="61"/>
      <c r="D16" s="62"/>
    </row>
    <row r="17" spans="1:4" x14ac:dyDescent="0.25">
      <c r="A17" s="63" t="s">
        <v>77</v>
      </c>
      <c r="B17" s="64">
        <v>1900</v>
      </c>
      <c r="C17" s="65">
        <v>1196</v>
      </c>
      <c r="D17" s="64">
        <f>B17*C17</f>
        <v>2272400</v>
      </c>
    </row>
    <row r="18" spans="1:4" x14ac:dyDescent="0.25">
      <c r="A18" s="63" t="s">
        <v>78</v>
      </c>
      <c r="B18" s="64">
        <v>1200</v>
      </c>
      <c r="C18" s="65">
        <v>995</v>
      </c>
      <c r="D18" s="64">
        <f t="shared" ref="D18:D19" si="0">B18*C18</f>
        <v>1194000</v>
      </c>
    </row>
    <row r="19" spans="1:4" x14ac:dyDescent="0.25">
      <c r="A19" s="63" t="s">
        <v>79</v>
      </c>
      <c r="B19" s="64">
        <v>850</v>
      </c>
      <c r="C19" s="65">
        <v>660</v>
      </c>
      <c r="D19" s="64">
        <f t="shared" si="0"/>
        <v>561000</v>
      </c>
    </row>
    <row r="20" spans="1:4" x14ac:dyDescent="0.25">
      <c r="A20" s="63"/>
      <c r="B20" s="65"/>
      <c r="C20" s="65"/>
      <c r="D20" s="66">
        <f>SUM(D17:D19)</f>
        <v>4027400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E33E4-D314-4A5D-94F6-8C1A570A503B}">
  <dimension ref="A1:K96"/>
  <sheetViews>
    <sheetView workbookViewId="0">
      <selection activeCell="A2" sqref="A2"/>
    </sheetView>
  </sheetViews>
  <sheetFormatPr defaultRowHeight="15" x14ac:dyDescent="0.25"/>
  <cols>
    <col min="1" max="1" width="53.28515625" customWidth="1"/>
    <col min="4" max="4" width="13.140625" customWidth="1"/>
    <col min="11" max="11" width="15.7109375" customWidth="1"/>
  </cols>
  <sheetData>
    <row r="1" spans="1:11" x14ac:dyDescent="0.25">
      <c r="A1" s="1" t="s">
        <v>184</v>
      </c>
      <c r="B1" s="1"/>
      <c r="C1" s="1"/>
      <c r="D1" s="1"/>
      <c r="E1" s="1"/>
      <c r="F1" s="1"/>
      <c r="G1" s="1"/>
      <c r="H1" s="1"/>
      <c r="I1" s="1"/>
      <c r="J1" s="1"/>
      <c r="K1" s="1"/>
    </row>
    <row r="2" spans="1:11" x14ac:dyDescent="0.25">
      <c r="A2" s="1" t="s">
        <v>80</v>
      </c>
      <c r="B2" s="1"/>
      <c r="C2" s="1"/>
      <c r="D2" s="67">
        <v>2529976</v>
      </c>
      <c r="E2" s="1"/>
      <c r="F2" s="1"/>
      <c r="G2" s="1"/>
      <c r="H2" s="1"/>
      <c r="I2" s="1"/>
      <c r="J2" s="1"/>
      <c r="K2" s="1"/>
    </row>
    <row r="3" spans="1:11" x14ac:dyDescent="0.25">
      <c r="A3" s="1" t="s">
        <v>186</v>
      </c>
      <c r="B3" s="1"/>
      <c r="C3" s="1"/>
      <c r="D3" s="185">
        <v>2619650</v>
      </c>
      <c r="E3" s="1"/>
      <c r="F3" s="1"/>
      <c r="G3" s="1"/>
      <c r="H3" s="1"/>
      <c r="I3" s="1"/>
      <c r="J3" s="1"/>
      <c r="K3" s="1"/>
    </row>
    <row r="4" spans="1:11" x14ac:dyDescent="0.25">
      <c r="A4" s="1"/>
      <c r="B4" s="1"/>
      <c r="C4" s="1"/>
      <c r="D4" s="1"/>
      <c r="E4" s="1"/>
      <c r="F4" s="1"/>
      <c r="G4" s="1"/>
      <c r="H4" s="1"/>
      <c r="I4" s="1"/>
      <c r="J4" s="1"/>
      <c r="K4" s="1"/>
    </row>
    <row r="5" spans="1:11" x14ac:dyDescent="0.25">
      <c r="A5" s="69"/>
      <c r="B5" s="222" t="s">
        <v>81</v>
      </c>
      <c r="C5" s="222"/>
      <c r="D5" s="222"/>
      <c r="E5" s="222" t="s">
        <v>82</v>
      </c>
      <c r="F5" s="222"/>
      <c r="G5" s="222"/>
      <c r="H5" s="222" t="s">
        <v>83</v>
      </c>
      <c r="I5" s="222"/>
      <c r="J5" s="222"/>
      <c r="K5" s="69" t="s">
        <v>84</v>
      </c>
    </row>
    <row r="6" spans="1:11" x14ac:dyDescent="0.25">
      <c r="A6" s="70" t="s">
        <v>85</v>
      </c>
      <c r="B6" s="71" t="s">
        <v>86</v>
      </c>
      <c r="C6" s="71"/>
      <c r="D6" s="73" t="s">
        <v>87</v>
      </c>
      <c r="E6" s="71" t="s">
        <v>86</v>
      </c>
      <c r="F6" s="71"/>
      <c r="G6" s="73" t="s">
        <v>87</v>
      </c>
      <c r="H6" s="71" t="s">
        <v>86</v>
      </c>
      <c r="I6" s="71"/>
      <c r="J6" s="73" t="s">
        <v>87</v>
      </c>
      <c r="K6" s="69"/>
    </row>
    <row r="7" spans="1:11" x14ac:dyDescent="0.25">
      <c r="A7" s="74" t="s">
        <v>88</v>
      </c>
      <c r="B7" s="75"/>
      <c r="C7" s="75"/>
      <c r="D7" s="76"/>
      <c r="E7" s="77"/>
      <c r="F7" s="77"/>
      <c r="G7" s="77"/>
      <c r="H7" s="77"/>
      <c r="I7" s="77"/>
      <c r="J7" s="77"/>
      <c r="K7" s="78"/>
    </row>
    <row r="8" spans="1:11" x14ac:dyDescent="0.25">
      <c r="A8" s="79" t="s">
        <v>89</v>
      </c>
      <c r="B8" s="80">
        <v>55</v>
      </c>
      <c r="C8" s="81">
        <v>15000</v>
      </c>
      <c r="D8" s="82">
        <f>B8*C8</f>
        <v>825000</v>
      </c>
      <c r="E8" s="1">
        <v>1</v>
      </c>
      <c r="F8" s="83">
        <v>7500</v>
      </c>
      <c r="G8" s="84">
        <f>F8*E8</f>
        <v>7500</v>
      </c>
      <c r="H8" s="1"/>
      <c r="I8" s="83">
        <v>250</v>
      </c>
      <c r="J8" s="84">
        <f>H8*I8</f>
        <v>0</v>
      </c>
      <c r="K8" s="85">
        <f>SUM(J8,G8,D8)</f>
        <v>832500</v>
      </c>
    </row>
    <row r="9" spans="1:11" x14ac:dyDescent="0.25">
      <c r="A9" s="79" t="s">
        <v>90</v>
      </c>
      <c r="B9" s="80">
        <v>19</v>
      </c>
      <c r="C9" s="81">
        <v>12600</v>
      </c>
      <c r="D9" s="82">
        <f>B9*C9</f>
        <v>239400</v>
      </c>
      <c r="E9" s="1">
        <v>2</v>
      </c>
      <c r="F9" s="83">
        <v>6300</v>
      </c>
      <c r="G9" s="84">
        <f t="shared" ref="G9" si="0">F9*E9</f>
        <v>12600</v>
      </c>
      <c r="H9" s="1">
        <v>1</v>
      </c>
      <c r="I9" s="83">
        <v>250</v>
      </c>
      <c r="J9" s="84">
        <f t="shared" ref="J9:J10" si="1">H9*I9</f>
        <v>250</v>
      </c>
      <c r="K9" s="85">
        <f>SUM(J9,G9,D9)</f>
        <v>252250</v>
      </c>
    </row>
    <row r="10" spans="1:11" x14ac:dyDescent="0.25">
      <c r="A10" s="79" t="s">
        <v>91</v>
      </c>
      <c r="B10" s="80">
        <v>5</v>
      </c>
      <c r="C10" s="81">
        <v>12600</v>
      </c>
      <c r="D10" s="82">
        <f>B10*C10</f>
        <v>63000</v>
      </c>
      <c r="E10" s="1"/>
      <c r="F10" s="83">
        <v>6300</v>
      </c>
      <c r="G10" s="84"/>
      <c r="H10" s="1"/>
      <c r="I10" s="83">
        <v>250</v>
      </c>
      <c r="J10" s="84">
        <f t="shared" si="1"/>
        <v>0</v>
      </c>
      <c r="K10" s="85">
        <f t="shared" ref="K10:K17" si="2">SUM(J10,G10,D10)</f>
        <v>63000</v>
      </c>
    </row>
    <row r="11" spans="1:11" x14ac:dyDescent="0.25">
      <c r="A11" s="87" t="s">
        <v>93</v>
      </c>
      <c r="B11" s="88"/>
      <c r="C11" s="88"/>
      <c r="D11" s="89"/>
      <c r="E11" s="90"/>
      <c r="F11" s="90"/>
      <c r="G11" s="90"/>
      <c r="H11" s="90"/>
      <c r="I11" s="90"/>
      <c r="J11" s="90"/>
      <c r="K11" s="94"/>
    </row>
    <row r="12" spans="1:11" x14ac:dyDescent="0.25">
      <c r="A12" s="79" t="s">
        <v>94</v>
      </c>
      <c r="B12" s="80">
        <v>40</v>
      </c>
      <c r="C12" s="81">
        <v>9000</v>
      </c>
      <c r="D12" s="82">
        <f>B12*C12</f>
        <v>360000</v>
      </c>
      <c r="E12" s="1">
        <v>2</v>
      </c>
      <c r="F12" s="83">
        <v>4500</v>
      </c>
      <c r="G12" s="84">
        <f>E12*F12</f>
        <v>9000</v>
      </c>
      <c r="H12" s="1">
        <v>2</v>
      </c>
      <c r="I12" s="83">
        <v>250</v>
      </c>
      <c r="J12" s="84">
        <f>H12*I12</f>
        <v>500</v>
      </c>
      <c r="K12" s="85">
        <f t="shared" si="2"/>
        <v>369500</v>
      </c>
    </row>
    <row r="13" spans="1:11" x14ac:dyDescent="0.25">
      <c r="A13" s="79" t="s">
        <v>95</v>
      </c>
      <c r="B13" s="80">
        <v>91</v>
      </c>
      <c r="C13" s="81">
        <v>5400</v>
      </c>
      <c r="D13" s="82">
        <f>B13*C13</f>
        <v>491400</v>
      </c>
      <c r="E13" s="1">
        <v>2</v>
      </c>
      <c r="F13" s="83">
        <v>2200</v>
      </c>
      <c r="G13" s="84">
        <f>E13*F13</f>
        <v>4400</v>
      </c>
      <c r="H13" s="1"/>
      <c r="I13" s="83">
        <v>250</v>
      </c>
      <c r="J13" s="84">
        <f>H13*I13</f>
        <v>0</v>
      </c>
      <c r="K13" s="85">
        <f t="shared" si="2"/>
        <v>495800</v>
      </c>
    </row>
    <row r="14" spans="1:11" x14ac:dyDescent="0.25">
      <c r="A14" s="87" t="s">
        <v>96</v>
      </c>
      <c r="B14" s="88"/>
      <c r="C14" s="88"/>
      <c r="D14" s="89"/>
      <c r="E14" s="90"/>
      <c r="F14" s="90"/>
      <c r="G14" s="90"/>
      <c r="H14" s="90"/>
      <c r="I14" s="90"/>
      <c r="J14" s="90"/>
      <c r="K14" s="94"/>
    </row>
    <row r="15" spans="1:11" x14ac:dyDescent="0.25">
      <c r="A15" s="79" t="s">
        <v>97</v>
      </c>
      <c r="B15" s="80">
        <v>60</v>
      </c>
      <c r="C15" s="81">
        <v>8400</v>
      </c>
      <c r="D15" s="82">
        <f>B15*C15</f>
        <v>504000</v>
      </c>
      <c r="E15" s="1"/>
      <c r="F15" s="83">
        <v>4200</v>
      </c>
      <c r="G15" s="86" t="s">
        <v>92</v>
      </c>
      <c r="H15" s="1"/>
      <c r="I15" s="83">
        <v>250</v>
      </c>
      <c r="J15" s="84">
        <f>H15*I15</f>
        <v>0</v>
      </c>
      <c r="K15" s="85">
        <f t="shared" si="2"/>
        <v>504000</v>
      </c>
    </row>
    <row r="16" spans="1:11" x14ac:dyDescent="0.25">
      <c r="A16" s="79" t="s">
        <v>98</v>
      </c>
      <c r="B16" s="80">
        <v>19</v>
      </c>
      <c r="C16" s="81">
        <v>5400</v>
      </c>
      <c r="D16" s="82">
        <f>B16*C16</f>
        <v>102600</v>
      </c>
      <c r="E16" s="1"/>
      <c r="F16" s="83">
        <v>2700</v>
      </c>
      <c r="G16" s="86" t="s">
        <v>92</v>
      </c>
      <c r="H16" s="1"/>
      <c r="I16" s="83">
        <v>250</v>
      </c>
      <c r="J16" s="84">
        <f t="shared" ref="J16:J17" si="3">H16*I16</f>
        <v>0</v>
      </c>
      <c r="K16" s="85">
        <f t="shared" si="2"/>
        <v>102600</v>
      </c>
    </row>
    <row r="17" spans="1:11" x14ac:dyDescent="0.25">
      <c r="A17" s="79" t="s">
        <v>99</v>
      </c>
      <c r="B17" s="80">
        <v>289</v>
      </c>
      <c r="C17" s="91"/>
      <c r="D17" s="92">
        <f>SUM(D8:D16)</f>
        <v>2585400</v>
      </c>
      <c r="E17" s="1">
        <v>7</v>
      </c>
      <c r="F17" s="93"/>
      <c r="G17" s="84">
        <f>SUM(G8:G16)</f>
        <v>33500</v>
      </c>
      <c r="H17" s="1">
        <v>3</v>
      </c>
      <c r="I17" s="93"/>
      <c r="J17" s="84">
        <f t="shared" si="3"/>
        <v>0</v>
      </c>
      <c r="K17" s="85">
        <f t="shared" si="2"/>
        <v>2618900</v>
      </c>
    </row>
    <row r="18" spans="1:11" x14ac:dyDescent="0.25">
      <c r="A18" s="1"/>
      <c r="B18" s="1"/>
      <c r="C18" s="1"/>
      <c r="D18" s="1"/>
      <c r="E18" s="1"/>
      <c r="F18" s="1"/>
      <c r="G18" s="1"/>
      <c r="H18" s="1"/>
      <c r="I18" s="1"/>
      <c r="J18" s="1"/>
      <c r="K18" s="1"/>
    </row>
    <row r="19" spans="1:11" x14ac:dyDescent="0.25">
      <c r="A19" s="1"/>
      <c r="B19" s="1"/>
      <c r="C19" s="1"/>
      <c r="D19" s="1"/>
      <c r="E19" s="1"/>
      <c r="F19" s="1"/>
      <c r="G19" s="1"/>
      <c r="H19" s="1"/>
      <c r="I19" s="1"/>
      <c r="J19" s="1"/>
      <c r="K19" s="1"/>
    </row>
    <row r="20" spans="1:11" x14ac:dyDescent="0.25">
      <c r="A20" s="1"/>
      <c r="B20" s="1"/>
      <c r="C20" s="1"/>
      <c r="D20" s="1"/>
      <c r="E20" s="1"/>
      <c r="F20" s="1"/>
      <c r="G20" s="1"/>
      <c r="H20" s="1"/>
      <c r="I20" s="1"/>
      <c r="J20" s="1"/>
      <c r="K20" s="1"/>
    </row>
    <row r="21" spans="1:11" x14ac:dyDescent="0.25">
      <c r="A21" s="1"/>
      <c r="B21" s="1"/>
      <c r="C21" s="1"/>
      <c r="D21" s="1"/>
      <c r="E21" s="1"/>
      <c r="F21" s="1"/>
      <c r="G21" s="1"/>
      <c r="H21" s="1"/>
      <c r="I21" s="1"/>
      <c r="J21" s="1"/>
      <c r="K21" s="1"/>
    </row>
    <row r="22" spans="1:11" x14ac:dyDescent="0.25">
      <c r="A22" s="1"/>
      <c r="B22" s="1"/>
      <c r="C22" s="1"/>
      <c r="D22" s="1"/>
      <c r="E22" s="1"/>
      <c r="F22" s="1"/>
      <c r="G22" s="1"/>
      <c r="H22" s="1"/>
      <c r="I22" s="1"/>
      <c r="J22" s="1"/>
      <c r="K22" s="1"/>
    </row>
    <row r="23" spans="1:11" x14ac:dyDescent="0.25">
      <c r="A23" s="1"/>
      <c r="B23" s="1"/>
      <c r="C23" s="1"/>
      <c r="D23" s="1"/>
      <c r="E23" s="1"/>
      <c r="F23" s="1"/>
      <c r="G23" s="1"/>
      <c r="H23" s="1"/>
      <c r="I23" s="1"/>
      <c r="J23" s="1"/>
      <c r="K23" s="1"/>
    </row>
    <row r="24" spans="1:11" x14ac:dyDescent="0.25">
      <c r="A24" s="1"/>
      <c r="B24" s="1"/>
      <c r="C24" s="1"/>
      <c r="D24" s="1"/>
      <c r="E24" s="1"/>
      <c r="F24" s="1"/>
      <c r="G24" s="1"/>
      <c r="H24" s="1"/>
      <c r="I24" s="1"/>
      <c r="J24" s="1"/>
      <c r="K24" s="1"/>
    </row>
    <row r="25" spans="1:11" x14ac:dyDescent="0.25">
      <c r="A25" s="1" t="s">
        <v>187</v>
      </c>
      <c r="B25" s="1"/>
      <c r="C25" s="1"/>
      <c r="D25" s="1"/>
      <c r="E25" s="1"/>
      <c r="F25" s="1"/>
      <c r="G25" s="1"/>
      <c r="H25" s="1"/>
      <c r="I25" s="1"/>
      <c r="J25" s="1"/>
      <c r="K25" s="1"/>
    </row>
    <row r="26" spans="1:11" x14ac:dyDescent="0.25">
      <c r="A26" s="1" t="s">
        <v>80</v>
      </c>
      <c r="B26" s="1"/>
      <c r="C26" s="1"/>
      <c r="D26" s="85">
        <v>2529976</v>
      </c>
      <c r="E26" s="1"/>
      <c r="F26" s="1"/>
      <c r="G26" s="1"/>
      <c r="H26" s="1"/>
      <c r="I26" s="1"/>
      <c r="J26" s="1"/>
      <c r="K26" s="1"/>
    </row>
    <row r="27" spans="1:11" x14ac:dyDescent="0.25">
      <c r="A27" s="1" t="s">
        <v>186</v>
      </c>
      <c r="B27" s="1"/>
      <c r="C27" s="1"/>
      <c r="D27" s="68">
        <v>2571750</v>
      </c>
      <c r="E27" s="1"/>
      <c r="F27" s="1"/>
      <c r="G27" s="1"/>
      <c r="H27" s="1"/>
      <c r="I27" s="1"/>
      <c r="J27" s="1"/>
      <c r="K27" s="1"/>
    </row>
    <row r="28" spans="1:11" x14ac:dyDescent="0.25">
      <c r="A28" s="1"/>
      <c r="B28" s="1"/>
      <c r="C28" s="1"/>
      <c r="D28" s="1"/>
      <c r="E28" s="1"/>
      <c r="F28" s="1"/>
      <c r="G28" s="1"/>
      <c r="H28" s="1"/>
      <c r="I28" s="1"/>
      <c r="J28" s="1"/>
      <c r="K28" s="1"/>
    </row>
    <row r="29" spans="1:11" x14ac:dyDescent="0.25">
      <c r="A29" s="69"/>
      <c r="B29" s="222" t="s">
        <v>81</v>
      </c>
      <c r="C29" s="222"/>
      <c r="D29" s="222"/>
      <c r="E29" s="222" t="s">
        <v>82</v>
      </c>
      <c r="F29" s="222"/>
      <c r="G29" s="222"/>
      <c r="H29" s="222" t="s">
        <v>83</v>
      </c>
      <c r="I29" s="222"/>
      <c r="J29" s="222"/>
      <c r="K29" s="69" t="s">
        <v>84</v>
      </c>
    </row>
    <row r="30" spans="1:11" x14ac:dyDescent="0.25">
      <c r="A30" s="70" t="s">
        <v>85</v>
      </c>
      <c r="B30" s="71" t="s">
        <v>86</v>
      </c>
      <c r="C30" s="71"/>
      <c r="D30" s="73" t="s">
        <v>87</v>
      </c>
      <c r="E30" s="71" t="s">
        <v>86</v>
      </c>
      <c r="F30" s="71"/>
      <c r="G30" s="73" t="s">
        <v>87</v>
      </c>
      <c r="H30" s="71" t="s">
        <v>86</v>
      </c>
      <c r="I30" s="71"/>
      <c r="J30" s="73" t="s">
        <v>87</v>
      </c>
      <c r="K30" s="69"/>
    </row>
    <row r="31" spans="1:11" x14ac:dyDescent="0.25">
      <c r="A31" s="74" t="s">
        <v>88</v>
      </c>
      <c r="B31" s="75"/>
      <c r="C31" s="75"/>
      <c r="D31" s="76"/>
      <c r="E31" s="77"/>
      <c r="F31" s="77"/>
      <c r="G31" s="77"/>
      <c r="H31" s="77"/>
      <c r="I31" s="77"/>
      <c r="J31" s="77"/>
      <c r="K31" s="78"/>
    </row>
    <row r="32" spans="1:11" x14ac:dyDescent="0.25">
      <c r="A32" s="79" t="s">
        <v>100</v>
      </c>
      <c r="B32" s="80">
        <v>56</v>
      </c>
      <c r="C32" s="81">
        <v>13000</v>
      </c>
      <c r="D32" s="82">
        <f>C32*B32</f>
        <v>728000</v>
      </c>
      <c r="E32" s="1">
        <v>1</v>
      </c>
      <c r="F32" s="83">
        <v>6500</v>
      </c>
      <c r="G32" s="84">
        <f>F32*E32</f>
        <v>6500</v>
      </c>
      <c r="H32" s="1"/>
      <c r="I32" s="83">
        <v>250</v>
      </c>
      <c r="J32" s="84">
        <f>I32*H32</f>
        <v>0</v>
      </c>
      <c r="K32" s="85">
        <f>SUM(J32,G32,D32)</f>
        <v>734500</v>
      </c>
    </row>
    <row r="33" spans="1:11" x14ac:dyDescent="0.25">
      <c r="A33" s="79" t="s">
        <v>101</v>
      </c>
      <c r="B33" s="80">
        <v>23</v>
      </c>
      <c r="C33" s="81">
        <v>8000</v>
      </c>
      <c r="D33" s="82">
        <f t="shared" ref="D33:D41" si="4">C33*B33</f>
        <v>184000</v>
      </c>
      <c r="E33" s="1">
        <v>2</v>
      </c>
      <c r="F33" s="83">
        <v>4000</v>
      </c>
      <c r="G33" s="84">
        <f t="shared" ref="G33:G36" si="5">F33*E33</f>
        <v>8000</v>
      </c>
      <c r="H33" s="1">
        <v>1</v>
      </c>
      <c r="I33" s="83">
        <v>250</v>
      </c>
      <c r="J33" s="84">
        <f t="shared" ref="J33:J36" si="6">I33*H33</f>
        <v>250</v>
      </c>
      <c r="K33" s="85">
        <f t="shared" ref="K33:K41" si="7">SUM(J33,G33,D33)</f>
        <v>192250</v>
      </c>
    </row>
    <row r="34" spans="1:11" x14ac:dyDescent="0.25">
      <c r="A34" s="95" t="s">
        <v>93</v>
      </c>
      <c r="B34" s="96"/>
      <c r="C34" s="96"/>
      <c r="D34" s="97"/>
      <c r="E34" s="98"/>
      <c r="F34" s="98"/>
      <c r="G34" s="99"/>
      <c r="H34" s="98"/>
      <c r="I34" s="98"/>
      <c r="J34" s="99"/>
      <c r="K34" s="94"/>
    </row>
    <row r="35" spans="1:11" x14ac:dyDescent="0.25">
      <c r="A35" s="79" t="s">
        <v>102</v>
      </c>
      <c r="B35" s="80">
        <v>91</v>
      </c>
      <c r="C35" s="81">
        <v>10000</v>
      </c>
      <c r="D35" s="82">
        <f t="shared" si="4"/>
        <v>910000</v>
      </c>
      <c r="E35" s="1">
        <v>2</v>
      </c>
      <c r="F35" s="83">
        <v>5000</v>
      </c>
      <c r="G35" s="84">
        <f t="shared" si="5"/>
        <v>10000</v>
      </c>
      <c r="H35" s="1"/>
      <c r="I35" s="83">
        <v>250</v>
      </c>
      <c r="J35" s="84">
        <f t="shared" si="6"/>
        <v>0</v>
      </c>
      <c r="K35" s="85">
        <f t="shared" si="7"/>
        <v>920000</v>
      </c>
    </row>
    <row r="36" spans="1:11" x14ac:dyDescent="0.25">
      <c r="A36" s="79" t="s">
        <v>103</v>
      </c>
      <c r="B36" s="80">
        <v>40</v>
      </c>
      <c r="C36" s="81">
        <v>5000</v>
      </c>
      <c r="D36" s="82">
        <f t="shared" si="4"/>
        <v>200000</v>
      </c>
      <c r="E36" s="1">
        <v>2</v>
      </c>
      <c r="F36" s="83">
        <v>2500</v>
      </c>
      <c r="G36" s="84">
        <f t="shared" si="5"/>
        <v>5000</v>
      </c>
      <c r="H36" s="1">
        <v>2</v>
      </c>
      <c r="I36" s="83">
        <v>250</v>
      </c>
      <c r="J36" s="84">
        <f t="shared" si="6"/>
        <v>500</v>
      </c>
      <c r="K36" s="85">
        <f t="shared" si="7"/>
        <v>205500</v>
      </c>
    </row>
    <row r="37" spans="1:11" x14ac:dyDescent="0.25">
      <c r="A37" s="95" t="s">
        <v>96</v>
      </c>
      <c r="B37" s="96"/>
      <c r="C37" s="96"/>
      <c r="D37" s="97"/>
      <c r="E37" s="98"/>
      <c r="F37" s="98"/>
      <c r="G37" s="99"/>
      <c r="H37" s="98"/>
      <c r="I37" s="98"/>
      <c r="J37" s="99"/>
      <c r="K37" s="94"/>
    </row>
    <row r="38" spans="1:11" x14ac:dyDescent="0.25">
      <c r="A38" s="79" t="s">
        <v>104</v>
      </c>
      <c r="B38" s="80">
        <v>25</v>
      </c>
      <c r="C38" s="81">
        <v>3500</v>
      </c>
      <c r="D38" s="82">
        <f t="shared" si="4"/>
        <v>87500</v>
      </c>
      <c r="E38" s="1"/>
      <c r="F38" s="83">
        <v>1750</v>
      </c>
      <c r="G38" s="84">
        <v>0</v>
      </c>
      <c r="H38" s="1"/>
      <c r="I38" s="83">
        <v>250</v>
      </c>
      <c r="J38" s="84">
        <v>0</v>
      </c>
      <c r="K38" s="85">
        <f t="shared" si="7"/>
        <v>87500</v>
      </c>
    </row>
    <row r="39" spans="1:11" x14ac:dyDescent="0.25">
      <c r="A39" s="79" t="s">
        <v>105</v>
      </c>
      <c r="B39" s="80">
        <v>20</v>
      </c>
      <c r="C39" s="81">
        <v>5000</v>
      </c>
      <c r="D39" s="82">
        <f t="shared" si="4"/>
        <v>100000</v>
      </c>
      <c r="E39" s="1"/>
      <c r="F39" s="83">
        <v>2500</v>
      </c>
      <c r="G39" s="84">
        <v>0</v>
      </c>
      <c r="H39" s="1"/>
      <c r="I39" s="83">
        <v>250</v>
      </c>
      <c r="J39" s="84">
        <v>0</v>
      </c>
      <c r="K39" s="85">
        <f t="shared" si="7"/>
        <v>100000</v>
      </c>
    </row>
    <row r="40" spans="1:11" x14ac:dyDescent="0.25">
      <c r="A40" s="79" t="s">
        <v>106</v>
      </c>
      <c r="B40" s="1">
        <v>19</v>
      </c>
      <c r="C40" s="83">
        <v>8000</v>
      </c>
      <c r="D40" s="82">
        <f t="shared" si="4"/>
        <v>152000</v>
      </c>
      <c r="E40" s="1"/>
      <c r="F40" s="83">
        <v>4000</v>
      </c>
      <c r="G40" s="84">
        <v>0</v>
      </c>
      <c r="H40" s="1"/>
      <c r="I40" s="83">
        <v>250</v>
      </c>
      <c r="J40" s="84">
        <v>0</v>
      </c>
      <c r="K40" s="85">
        <f t="shared" si="7"/>
        <v>152000</v>
      </c>
    </row>
    <row r="41" spans="1:11" x14ac:dyDescent="0.25">
      <c r="A41" s="79" t="s">
        <v>107</v>
      </c>
      <c r="B41" s="1">
        <v>15</v>
      </c>
      <c r="C41" s="83">
        <v>12000</v>
      </c>
      <c r="D41" s="82">
        <f t="shared" si="4"/>
        <v>180000</v>
      </c>
      <c r="E41" s="1"/>
      <c r="F41" s="83">
        <v>6000</v>
      </c>
      <c r="G41" s="84">
        <v>0</v>
      </c>
      <c r="H41" s="1"/>
      <c r="I41" s="83">
        <v>250</v>
      </c>
      <c r="J41" s="84">
        <v>0</v>
      </c>
      <c r="K41" s="85">
        <f t="shared" si="7"/>
        <v>180000</v>
      </c>
    </row>
    <row r="42" spans="1:11" x14ac:dyDescent="0.25">
      <c r="A42" s="79" t="s">
        <v>99</v>
      </c>
      <c r="B42" s="80">
        <v>289</v>
      </c>
      <c r="C42" s="91"/>
      <c r="D42" s="92">
        <f>SUM(D32:D41)</f>
        <v>2541500</v>
      </c>
      <c r="E42" s="1">
        <v>7</v>
      </c>
      <c r="F42" s="93"/>
      <c r="G42" s="84">
        <f>SUM(G32:G41)</f>
        <v>29500</v>
      </c>
      <c r="H42" s="1">
        <v>3</v>
      </c>
      <c r="I42" s="93"/>
      <c r="J42" s="84">
        <f>SUM(J32:J41)</f>
        <v>750</v>
      </c>
      <c r="K42" s="85">
        <f>SUM(K32:K41)</f>
        <v>2571750</v>
      </c>
    </row>
    <row r="43" spans="1:11" x14ac:dyDescent="0.25">
      <c r="A43" s="1"/>
      <c r="B43" s="1"/>
      <c r="C43" s="1"/>
      <c r="D43" s="1"/>
      <c r="E43" s="1"/>
      <c r="F43" s="1"/>
      <c r="G43" s="1"/>
      <c r="H43" s="1"/>
      <c r="I43" s="1"/>
      <c r="J43" s="1"/>
      <c r="K43" s="1"/>
    </row>
    <row r="44" spans="1:11" x14ac:dyDescent="0.25">
      <c r="A44" s="1"/>
      <c r="B44" s="1"/>
      <c r="C44" s="1"/>
      <c r="D44" s="1"/>
      <c r="E44" s="1"/>
      <c r="F44" s="1"/>
      <c r="G44" s="1"/>
      <c r="H44" s="1"/>
      <c r="I44" s="1"/>
      <c r="J44" s="1"/>
      <c r="K44" s="1"/>
    </row>
    <row r="45" spans="1:11" x14ac:dyDescent="0.25">
      <c r="A45" s="1"/>
      <c r="B45" s="1"/>
      <c r="C45" s="1"/>
      <c r="D45" s="1"/>
      <c r="E45" s="1"/>
      <c r="F45" s="1"/>
      <c r="G45" s="1"/>
      <c r="H45" s="1"/>
      <c r="I45" s="1"/>
      <c r="J45" s="1"/>
      <c r="K45" s="1"/>
    </row>
    <row r="46" spans="1:11" x14ac:dyDescent="0.25">
      <c r="A46" s="1"/>
      <c r="B46" s="1"/>
      <c r="C46" s="1"/>
      <c r="D46" s="1"/>
      <c r="E46" s="1"/>
      <c r="F46" s="1"/>
      <c r="G46" s="1"/>
      <c r="H46" s="1"/>
      <c r="I46" s="1"/>
      <c r="J46" s="1"/>
      <c r="K46" s="1"/>
    </row>
    <row r="47" spans="1:11" x14ac:dyDescent="0.25">
      <c r="A47" s="1"/>
      <c r="B47" s="1"/>
      <c r="C47" s="1"/>
      <c r="D47" s="1"/>
      <c r="E47" s="1"/>
      <c r="F47" s="1"/>
      <c r="G47" s="1"/>
      <c r="H47" s="1"/>
      <c r="I47" s="1"/>
      <c r="J47" s="1"/>
      <c r="K47" s="1"/>
    </row>
    <row r="48" spans="1:11" x14ac:dyDescent="0.25">
      <c r="A48" s="1"/>
      <c r="B48" s="1"/>
      <c r="C48" s="1"/>
      <c r="D48" s="1"/>
      <c r="E48" s="1"/>
      <c r="F48" s="1"/>
      <c r="G48" s="1"/>
      <c r="H48" s="1"/>
      <c r="I48" s="1"/>
      <c r="J48" s="1"/>
      <c r="K48" s="1"/>
    </row>
    <row r="49" spans="1:11" x14ac:dyDescent="0.25">
      <c r="A49" s="1"/>
      <c r="B49" s="1"/>
      <c r="C49" s="1"/>
      <c r="D49" s="1"/>
      <c r="E49" s="1"/>
      <c r="F49" s="1"/>
      <c r="G49" s="1"/>
      <c r="H49" s="1"/>
      <c r="I49" s="1"/>
      <c r="J49" s="1"/>
      <c r="K49" s="1"/>
    </row>
    <row r="50" spans="1:11" ht="15" customHeight="1" x14ac:dyDescent="0.25">
      <c r="A50" s="223" t="s">
        <v>188</v>
      </c>
      <c r="B50" s="223"/>
      <c r="C50" s="223"/>
      <c r="D50" s="223"/>
      <c r="E50" s="223"/>
      <c r="F50" s="223"/>
      <c r="G50" s="223"/>
      <c r="H50" s="223"/>
      <c r="I50" s="223"/>
      <c r="J50" s="223"/>
      <c r="K50" s="223"/>
    </row>
    <row r="51" spans="1:11" x14ac:dyDescent="0.25">
      <c r="A51" s="223"/>
      <c r="B51" s="223"/>
      <c r="C51" s="223"/>
      <c r="D51" s="223"/>
      <c r="E51" s="223"/>
      <c r="F51" s="223"/>
      <c r="G51" s="223"/>
      <c r="H51" s="223"/>
      <c r="I51" s="223"/>
      <c r="J51" s="223"/>
      <c r="K51" s="223"/>
    </row>
    <row r="52" spans="1:11" x14ac:dyDescent="0.25">
      <c r="A52" s="223"/>
      <c r="B52" s="223"/>
      <c r="C52" s="223"/>
      <c r="D52" s="223"/>
      <c r="E52" s="223"/>
      <c r="F52" s="223"/>
      <c r="G52" s="223"/>
      <c r="H52" s="223"/>
      <c r="I52" s="223"/>
      <c r="J52" s="223"/>
      <c r="K52" s="223"/>
    </row>
    <row r="53" spans="1:11" x14ac:dyDescent="0.25">
      <c r="A53" s="1" t="s">
        <v>80</v>
      </c>
      <c r="B53" s="1"/>
      <c r="C53" s="1"/>
      <c r="D53" s="85">
        <v>2529976</v>
      </c>
      <c r="E53" s="1"/>
      <c r="F53" s="1"/>
      <c r="G53" s="1"/>
      <c r="H53" s="1"/>
      <c r="I53" s="1"/>
      <c r="J53" s="1"/>
      <c r="K53" s="1"/>
    </row>
    <row r="54" spans="1:11" x14ac:dyDescent="0.25">
      <c r="A54" s="1" t="s">
        <v>186</v>
      </c>
      <c r="B54" s="1"/>
      <c r="C54" s="1"/>
      <c r="D54" s="68">
        <v>2741750</v>
      </c>
      <c r="E54" s="1"/>
      <c r="F54" s="1"/>
      <c r="G54" s="1"/>
      <c r="H54" s="1"/>
      <c r="I54" s="1"/>
      <c r="J54" s="1"/>
      <c r="K54" s="1"/>
    </row>
    <row r="55" spans="1:11" x14ac:dyDescent="0.25">
      <c r="A55" s="1"/>
      <c r="B55" s="1"/>
      <c r="C55" s="1"/>
      <c r="D55" s="1"/>
      <c r="E55" s="1"/>
      <c r="F55" s="1"/>
      <c r="G55" s="1"/>
      <c r="H55" s="1"/>
      <c r="I55" s="1"/>
      <c r="J55" s="1"/>
      <c r="K55" s="1"/>
    </row>
    <row r="56" spans="1:11" x14ac:dyDescent="0.25">
      <c r="A56" s="69"/>
      <c r="B56" s="222" t="s">
        <v>81</v>
      </c>
      <c r="C56" s="222"/>
      <c r="D56" s="222"/>
      <c r="E56" s="222" t="s">
        <v>82</v>
      </c>
      <c r="F56" s="222"/>
      <c r="G56" s="222"/>
      <c r="H56" s="222" t="s">
        <v>83</v>
      </c>
      <c r="I56" s="222"/>
      <c r="J56" s="222"/>
      <c r="K56" s="69" t="s">
        <v>84</v>
      </c>
    </row>
    <row r="57" spans="1:11" x14ac:dyDescent="0.25">
      <c r="A57" s="70" t="s">
        <v>85</v>
      </c>
      <c r="B57" s="71" t="s">
        <v>86</v>
      </c>
      <c r="C57" s="71"/>
      <c r="D57" s="73" t="s">
        <v>87</v>
      </c>
      <c r="E57" s="71" t="s">
        <v>86</v>
      </c>
      <c r="F57" s="71"/>
      <c r="G57" s="73" t="s">
        <v>87</v>
      </c>
      <c r="H57" s="71" t="s">
        <v>86</v>
      </c>
      <c r="I57" s="71"/>
      <c r="J57" s="73" t="s">
        <v>87</v>
      </c>
      <c r="K57" s="69"/>
    </row>
    <row r="58" spans="1:11" x14ac:dyDescent="0.25">
      <c r="A58" s="74" t="s">
        <v>88</v>
      </c>
      <c r="B58" s="75"/>
      <c r="C58" s="75"/>
      <c r="D58" s="76"/>
      <c r="E58" s="77"/>
      <c r="F58" s="77"/>
      <c r="G58" s="77"/>
      <c r="H58" s="77"/>
      <c r="I58" s="77"/>
      <c r="J58" s="77"/>
      <c r="K58" s="78"/>
    </row>
    <row r="59" spans="1:11" x14ac:dyDescent="0.25">
      <c r="A59" s="79" t="s">
        <v>108</v>
      </c>
      <c r="B59" s="80">
        <v>56</v>
      </c>
      <c r="C59" s="81">
        <v>15000</v>
      </c>
      <c r="D59" s="82">
        <f>B59*C59</f>
        <v>840000</v>
      </c>
      <c r="E59" s="1">
        <v>1</v>
      </c>
      <c r="F59" s="83">
        <v>7500</v>
      </c>
      <c r="G59" s="84">
        <f>E59*F59</f>
        <v>7500</v>
      </c>
      <c r="H59" s="1"/>
      <c r="I59" s="83">
        <v>250</v>
      </c>
      <c r="J59" s="84">
        <f>H59*I59</f>
        <v>0</v>
      </c>
      <c r="K59" s="85">
        <f>D59+G59+J59</f>
        <v>847500</v>
      </c>
    </row>
    <row r="60" spans="1:11" x14ac:dyDescent="0.25">
      <c r="A60" s="79" t="s">
        <v>109</v>
      </c>
      <c r="B60" s="80">
        <v>12</v>
      </c>
      <c r="C60" s="81">
        <v>12500</v>
      </c>
      <c r="D60" s="82">
        <f t="shared" ref="D60:D70" si="8">B60*C60</f>
        <v>150000</v>
      </c>
      <c r="E60" s="1"/>
      <c r="F60" s="83">
        <v>6250</v>
      </c>
      <c r="G60" s="84">
        <f t="shared" ref="G60:G65" si="9">E60*F60</f>
        <v>0</v>
      </c>
      <c r="H60" s="1"/>
      <c r="I60" s="83">
        <v>250</v>
      </c>
      <c r="J60" s="84">
        <f t="shared" ref="J60:J70" si="10">H60*I60</f>
        <v>0</v>
      </c>
      <c r="K60" s="85">
        <f t="shared" ref="K60:K69" si="11">D60+G60+J60</f>
        <v>150000</v>
      </c>
    </row>
    <row r="61" spans="1:11" x14ac:dyDescent="0.25">
      <c r="A61" s="79" t="s">
        <v>110</v>
      </c>
      <c r="B61" s="80">
        <v>11</v>
      </c>
      <c r="C61" s="81">
        <v>10000</v>
      </c>
      <c r="D61" s="82">
        <f t="shared" si="8"/>
        <v>110000</v>
      </c>
      <c r="E61" s="1">
        <v>2</v>
      </c>
      <c r="F61" s="83">
        <v>5000</v>
      </c>
      <c r="G61" s="84">
        <f t="shared" si="9"/>
        <v>10000</v>
      </c>
      <c r="H61" s="1">
        <v>1</v>
      </c>
      <c r="I61" s="83">
        <v>250</v>
      </c>
      <c r="J61" s="84">
        <f t="shared" si="10"/>
        <v>250</v>
      </c>
      <c r="K61" s="85">
        <f t="shared" si="11"/>
        <v>120250</v>
      </c>
    </row>
    <row r="62" spans="1:11" x14ac:dyDescent="0.25">
      <c r="A62" s="87" t="s">
        <v>93</v>
      </c>
      <c r="B62" s="88"/>
      <c r="C62" s="96"/>
      <c r="D62" s="97"/>
      <c r="E62" s="98"/>
      <c r="F62" s="98"/>
      <c r="G62" s="99"/>
      <c r="H62" s="98"/>
      <c r="I62" s="98"/>
      <c r="J62" s="99">
        <f t="shared" si="10"/>
        <v>0</v>
      </c>
      <c r="K62" s="94"/>
    </row>
    <row r="63" spans="1:11" x14ac:dyDescent="0.25">
      <c r="A63" s="79" t="s">
        <v>102</v>
      </c>
      <c r="B63" s="80">
        <v>91</v>
      </c>
      <c r="C63" s="81">
        <v>10000</v>
      </c>
      <c r="D63" s="82">
        <f t="shared" si="8"/>
        <v>910000</v>
      </c>
      <c r="E63" s="1">
        <v>2</v>
      </c>
      <c r="F63" s="83">
        <v>5000</v>
      </c>
      <c r="G63" s="84">
        <f t="shared" si="9"/>
        <v>10000</v>
      </c>
      <c r="H63" s="1"/>
      <c r="I63" s="83">
        <v>250</v>
      </c>
      <c r="J63" s="84">
        <f t="shared" si="10"/>
        <v>0</v>
      </c>
      <c r="K63" s="85">
        <f t="shared" si="11"/>
        <v>920000</v>
      </c>
    </row>
    <row r="64" spans="1:11" x14ac:dyDescent="0.25">
      <c r="A64" s="79" t="s">
        <v>111</v>
      </c>
      <c r="B64" s="80">
        <v>20</v>
      </c>
      <c r="C64" s="81">
        <v>7500</v>
      </c>
      <c r="D64" s="82">
        <f t="shared" si="8"/>
        <v>150000</v>
      </c>
      <c r="E64" s="1"/>
      <c r="F64" s="83">
        <v>3500</v>
      </c>
      <c r="G64" s="84">
        <f t="shared" si="9"/>
        <v>0</v>
      </c>
      <c r="H64" s="1"/>
      <c r="I64" s="83">
        <v>250</v>
      </c>
      <c r="J64" s="84">
        <f t="shared" si="10"/>
        <v>0</v>
      </c>
      <c r="K64" s="85">
        <f t="shared" si="11"/>
        <v>150000</v>
      </c>
    </row>
    <row r="65" spans="1:11" x14ac:dyDescent="0.25">
      <c r="A65" s="79" t="s">
        <v>112</v>
      </c>
      <c r="B65" s="80">
        <v>20</v>
      </c>
      <c r="C65" s="81">
        <v>3500</v>
      </c>
      <c r="D65" s="82">
        <f t="shared" si="8"/>
        <v>70000</v>
      </c>
      <c r="E65" s="1">
        <v>2</v>
      </c>
      <c r="F65" s="83">
        <v>1750</v>
      </c>
      <c r="G65" s="84">
        <f t="shared" si="9"/>
        <v>3500</v>
      </c>
      <c r="H65" s="1">
        <v>2</v>
      </c>
      <c r="I65" s="83">
        <v>250</v>
      </c>
      <c r="J65" s="84">
        <f t="shared" si="10"/>
        <v>500</v>
      </c>
      <c r="K65" s="85">
        <f t="shared" si="11"/>
        <v>74000</v>
      </c>
    </row>
    <row r="66" spans="1:11" x14ac:dyDescent="0.25">
      <c r="A66" s="87" t="s">
        <v>96</v>
      </c>
      <c r="B66" s="88"/>
      <c r="C66" s="88"/>
      <c r="D66" s="97"/>
      <c r="E66" s="98"/>
      <c r="F66" s="98"/>
      <c r="G66" s="99"/>
      <c r="H66" s="98"/>
      <c r="I66" s="98"/>
      <c r="J66" s="99">
        <f t="shared" si="10"/>
        <v>0</v>
      </c>
      <c r="K66" s="94"/>
    </row>
    <row r="67" spans="1:11" x14ac:dyDescent="0.25">
      <c r="A67" s="79" t="s">
        <v>104</v>
      </c>
      <c r="B67" s="80">
        <v>25</v>
      </c>
      <c r="C67" s="81">
        <v>3500</v>
      </c>
      <c r="D67" s="82">
        <f t="shared" si="8"/>
        <v>87500</v>
      </c>
      <c r="E67" s="1"/>
      <c r="F67" s="83">
        <v>1750</v>
      </c>
      <c r="G67" s="84">
        <f>E67*F67</f>
        <v>0</v>
      </c>
      <c r="H67" s="1"/>
      <c r="I67" s="83">
        <v>250</v>
      </c>
      <c r="J67" s="84">
        <f t="shared" si="10"/>
        <v>0</v>
      </c>
      <c r="K67" s="85">
        <f t="shared" si="11"/>
        <v>87500</v>
      </c>
    </row>
    <row r="68" spans="1:11" x14ac:dyDescent="0.25">
      <c r="A68" s="79" t="s">
        <v>105</v>
      </c>
      <c r="B68" s="80">
        <v>20</v>
      </c>
      <c r="C68" s="81">
        <v>5000</v>
      </c>
      <c r="D68" s="82">
        <f t="shared" si="8"/>
        <v>100000</v>
      </c>
      <c r="E68" s="1"/>
      <c r="F68" s="83">
        <v>2500</v>
      </c>
      <c r="G68" s="84">
        <f t="shared" ref="G68:G70" si="12">E68*F68</f>
        <v>0</v>
      </c>
      <c r="H68" s="1"/>
      <c r="I68" s="83">
        <v>250</v>
      </c>
      <c r="J68" s="84">
        <f t="shared" si="10"/>
        <v>0</v>
      </c>
      <c r="K68" s="85">
        <f t="shared" si="11"/>
        <v>100000</v>
      </c>
    </row>
    <row r="69" spans="1:11" x14ac:dyDescent="0.25">
      <c r="A69" s="79" t="s">
        <v>106</v>
      </c>
      <c r="B69" s="1">
        <v>19</v>
      </c>
      <c r="C69" s="83">
        <v>7500</v>
      </c>
      <c r="D69" s="82">
        <f t="shared" si="8"/>
        <v>142500</v>
      </c>
      <c r="E69" s="1"/>
      <c r="F69" s="83">
        <v>3750</v>
      </c>
      <c r="G69" s="84">
        <f t="shared" si="12"/>
        <v>0</v>
      </c>
      <c r="H69" s="1"/>
      <c r="I69" s="83">
        <v>250</v>
      </c>
      <c r="J69" s="84">
        <f t="shared" si="10"/>
        <v>0</v>
      </c>
      <c r="K69" s="85">
        <f t="shared" si="11"/>
        <v>142500</v>
      </c>
    </row>
    <row r="70" spans="1:11" x14ac:dyDescent="0.25">
      <c r="A70" s="79" t="s">
        <v>107</v>
      </c>
      <c r="B70" s="1">
        <v>15</v>
      </c>
      <c r="C70" s="83">
        <v>10000</v>
      </c>
      <c r="D70" s="82">
        <f t="shared" si="8"/>
        <v>150000</v>
      </c>
      <c r="E70" s="1"/>
      <c r="F70" s="83">
        <v>5000</v>
      </c>
      <c r="G70" s="84">
        <f t="shared" si="12"/>
        <v>0</v>
      </c>
      <c r="H70" s="1"/>
      <c r="I70" s="83">
        <v>250</v>
      </c>
      <c r="J70" s="84">
        <f t="shared" si="10"/>
        <v>0</v>
      </c>
      <c r="K70" s="85">
        <f>D70+G70+J70</f>
        <v>150000</v>
      </c>
    </row>
    <row r="71" spans="1:11" x14ac:dyDescent="0.25">
      <c r="A71" s="79" t="s">
        <v>99</v>
      </c>
      <c r="B71" s="80">
        <v>289</v>
      </c>
      <c r="C71" s="91"/>
      <c r="D71" s="92">
        <f>SUM(D59:D70)</f>
        <v>2710000</v>
      </c>
      <c r="E71" s="1">
        <v>7</v>
      </c>
      <c r="F71" s="93"/>
      <c r="G71" s="84">
        <f>SUM(G59:G70)</f>
        <v>31000</v>
      </c>
      <c r="H71" s="1">
        <v>3</v>
      </c>
      <c r="I71" s="93"/>
      <c r="J71" s="84">
        <f>SUM(J59:J70)</f>
        <v>750</v>
      </c>
      <c r="K71" s="85">
        <f>SUM(K59:K70)</f>
        <v>2741750</v>
      </c>
    </row>
    <row r="72" spans="1:11" x14ac:dyDescent="0.25">
      <c r="A72" s="1"/>
      <c r="B72" s="1"/>
      <c r="C72" s="1"/>
      <c r="D72" s="1"/>
      <c r="E72" s="1"/>
      <c r="F72" s="1"/>
      <c r="G72" s="1"/>
      <c r="H72" s="1"/>
      <c r="I72" s="1"/>
      <c r="J72" s="1"/>
      <c r="K72" s="85"/>
    </row>
    <row r="73" spans="1:11" x14ac:dyDescent="0.25">
      <c r="A73" s="1"/>
      <c r="B73" s="1"/>
      <c r="C73" s="1"/>
      <c r="D73" s="1"/>
      <c r="E73" s="1"/>
      <c r="F73" s="1"/>
      <c r="G73" s="1"/>
      <c r="H73" s="1"/>
      <c r="I73" s="1"/>
      <c r="J73" s="1"/>
      <c r="K73" s="1"/>
    </row>
    <row r="74" spans="1:11" x14ac:dyDescent="0.25">
      <c r="A74" s="1"/>
      <c r="B74" s="1"/>
      <c r="C74" s="1"/>
      <c r="D74" s="1"/>
      <c r="E74" s="1"/>
      <c r="F74" s="1"/>
      <c r="G74" s="1"/>
      <c r="H74" s="1"/>
      <c r="I74" s="1"/>
      <c r="J74" s="1"/>
      <c r="K74" s="1"/>
    </row>
    <row r="75" spans="1:11" x14ac:dyDescent="0.25">
      <c r="A75" s="223" t="s">
        <v>189</v>
      </c>
      <c r="B75" s="223"/>
      <c r="C75" s="223"/>
      <c r="D75" s="223"/>
      <c r="E75" s="223"/>
      <c r="F75" s="223"/>
      <c r="G75" s="223"/>
      <c r="H75" s="223"/>
      <c r="I75" s="223"/>
      <c r="J75" s="223"/>
      <c r="K75" s="223"/>
    </row>
    <row r="76" spans="1:11" x14ac:dyDescent="0.25">
      <c r="A76" s="223"/>
      <c r="B76" s="223"/>
      <c r="C76" s="223"/>
      <c r="D76" s="223"/>
      <c r="E76" s="223"/>
      <c r="F76" s="223"/>
      <c r="G76" s="223"/>
      <c r="H76" s="223"/>
      <c r="I76" s="223"/>
      <c r="J76" s="223"/>
      <c r="K76" s="223"/>
    </row>
    <row r="77" spans="1:11" x14ac:dyDescent="0.25">
      <c r="A77" s="223"/>
      <c r="B77" s="223"/>
      <c r="C77" s="223"/>
      <c r="D77" s="223"/>
      <c r="E77" s="223"/>
      <c r="F77" s="223"/>
      <c r="G77" s="223"/>
      <c r="H77" s="223"/>
      <c r="I77" s="223"/>
      <c r="J77" s="223"/>
      <c r="K77" s="223"/>
    </row>
    <row r="78" spans="1:11" x14ac:dyDescent="0.25">
      <c r="A78" s="1" t="s">
        <v>80</v>
      </c>
      <c r="B78" s="1"/>
      <c r="C78" s="1"/>
      <c r="D78" s="85">
        <v>2529976</v>
      </c>
      <c r="E78" s="1"/>
      <c r="F78" s="1"/>
      <c r="G78" s="1"/>
      <c r="H78" s="1"/>
      <c r="I78" s="1"/>
      <c r="J78" s="1"/>
      <c r="K78" s="1"/>
    </row>
    <row r="79" spans="1:11" x14ac:dyDescent="0.25">
      <c r="A79" s="1" t="s">
        <v>185</v>
      </c>
      <c r="B79" s="1"/>
      <c r="C79" s="1"/>
      <c r="D79" s="68">
        <v>2687600</v>
      </c>
      <c r="E79" s="1"/>
      <c r="F79" s="1"/>
      <c r="G79" s="1"/>
      <c r="H79" s="1"/>
      <c r="I79" s="1"/>
      <c r="J79" s="1"/>
      <c r="K79" s="1"/>
    </row>
    <row r="80" spans="1:11" x14ac:dyDescent="0.25">
      <c r="A80" s="1"/>
      <c r="B80" s="1"/>
      <c r="C80" s="1"/>
      <c r="D80" s="1"/>
      <c r="E80" s="1"/>
      <c r="F80" s="1"/>
      <c r="G80" s="1"/>
      <c r="H80" s="1"/>
      <c r="I80" s="1"/>
      <c r="J80" s="1"/>
      <c r="K80" s="1"/>
    </row>
    <row r="81" spans="1:11" x14ac:dyDescent="0.25">
      <c r="A81" s="69"/>
      <c r="B81" s="222" t="s">
        <v>81</v>
      </c>
      <c r="C81" s="222"/>
      <c r="D81" s="222"/>
      <c r="E81" s="222" t="s">
        <v>82</v>
      </c>
      <c r="F81" s="222"/>
      <c r="G81" s="222"/>
      <c r="H81" s="222" t="s">
        <v>83</v>
      </c>
      <c r="I81" s="222"/>
      <c r="J81" s="222"/>
      <c r="K81" s="69" t="s">
        <v>84</v>
      </c>
    </row>
    <row r="82" spans="1:11" x14ac:dyDescent="0.25">
      <c r="A82" s="70" t="s">
        <v>85</v>
      </c>
      <c r="B82" s="71" t="s">
        <v>86</v>
      </c>
      <c r="C82" s="71"/>
      <c r="D82" s="73" t="s">
        <v>87</v>
      </c>
      <c r="E82" s="71" t="s">
        <v>86</v>
      </c>
      <c r="F82" s="71"/>
      <c r="G82" s="73" t="s">
        <v>87</v>
      </c>
      <c r="H82" s="71" t="s">
        <v>86</v>
      </c>
      <c r="I82" s="71"/>
      <c r="J82" s="73" t="s">
        <v>87</v>
      </c>
      <c r="K82" s="69"/>
    </row>
    <row r="83" spans="1:11" x14ac:dyDescent="0.25">
      <c r="A83" s="74" t="s">
        <v>88</v>
      </c>
      <c r="B83" s="75"/>
      <c r="C83" s="75"/>
      <c r="D83" s="76"/>
      <c r="E83" s="77"/>
      <c r="F83" s="77"/>
      <c r="G83" s="77"/>
      <c r="H83" s="77"/>
      <c r="I83" s="77"/>
      <c r="J83" s="77"/>
      <c r="K83" s="78"/>
    </row>
    <row r="84" spans="1:11" x14ac:dyDescent="0.25">
      <c r="A84" s="79" t="s">
        <v>108</v>
      </c>
      <c r="B84" s="80">
        <v>56</v>
      </c>
      <c r="C84" s="81">
        <v>12500</v>
      </c>
      <c r="D84" s="82">
        <f>B84*C84</f>
        <v>700000</v>
      </c>
      <c r="E84" s="1">
        <v>1</v>
      </c>
      <c r="F84" s="83">
        <v>7500</v>
      </c>
      <c r="G84" s="84">
        <f>E84*F84</f>
        <v>7500</v>
      </c>
      <c r="H84" s="1"/>
      <c r="I84" s="83">
        <v>200</v>
      </c>
      <c r="J84" s="84">
        <f>I84*H84</f>
        <v>0</v>
      </c>
      <c r="K84" s="85">
        <f>D84+G84+J84</f>
        <v>707500</v>
      </c>
    </row>
    <row r="85" spans="1:11" x14ac:dyDescent="0.25">
      <c r="A85" s="79" t="s">
        <v>109</v>
      </c>
      <c r="B85" s="80">
        <v>12</v>
      </c>
      <c r="C85" s="81">
        <v>10000</v>
      </c>
      <c r="D85" s="82">
        <f t="shared" ref="D85:D95" si="13">B85*C85</f>
        <v>120000</v>
      </c>
      <c r="E85" s="1"/>
      <c r="F85" s="83">
        <v>6750</v>
      </c>
      <c r="G85" s="84">
        <f t="shared" ref="G85:G95" si="14">E85*F85</f>
        <v>0</v>
      </c>
      <c r="H85" s="1"/>
      <c r="I85" s="83">
        <v>200</v>
      </c>
      <c r="J85" s="84">
        <f t="shared" ref="J85:J95" si="15">I85*H85</f>
        <v>0</v>
      </c>
      <c r="K85" s="85">
        <f t="shared" ref="K85:K95" si="16">D85+G85+J85</f>
        <v>120000</v>
      </c>
    </row>
    <row r="86" spans="1:11" x14ac:dyDescent="0.25">
      <c r="A86" s="79" t="s">
        <v>110</v>
      </c>
      <c r="B86" s="80">
        <v>11</v>
      </c>
      <c r="C86" s="81">
        <v>8000</v>
      </c>
      <c r="D86" s="82">
        <f t="shared" si="13"/>
        <v>88000</v>
      </c>
      <c r="E86" s="1">
        <v>2</v>
      </c>
      <c r="F86" s="83">
        <v>4000</v>
      </c>
      <c r="G86" s="84">
        <f t="shared" si="14"/>
        <v>8000</v>
      </c>
      <c r="H86" s="1">
        <v>1</v>
      </c>
      <c r="I86" s="83">
        <v>200</v>
      </c>
      <c r="J86" s="84">
        <f t="shared" si="15"/>
        <v>200</v>
      </c>
      <c r="K86" s="85">
        <f t="shared" si="16"/>
        <v>96200</v>
      </c>
    </row>
    <row r="87" spans="1:11" x14ac:dyDescent="0.25">
      <c r="A87" s="95" t="s">
        <v>93</v>
      </c>
      <c r="B87" s="96"/>
      <c r="C87" s="96"/>
      <c r="D87" s="97"/>
      <c r="E87" s="98"/>
      <c r="F87" s="98"/>
      <c r="G87" s="99"/>
      <c r="H87" s="98"/>
      <c r="I87" s="98"/>
      <c r="J87" s="99"/>
      <c r="K87" s="94"/>
    </row>
    <row r="88" spans="1:11" x14ac:dyDescent="0.25">
      <c r="A88" s="79" t="s">
        <v>102</v>
      </c>
      <c r="B88" s="80">
        <v>91</v>
      </c>
      <c r="C88" s="81">
        <v>10000</v>
      </c>
      <c r="D88" s="82">
        <f t="shared" si="13"/>
        <v>910000</v>
      </c>
      <c r="E88" s="1">
        <v>2</v>
      </c>
      <c r="F88" s="83">
        <v>5000</v>
      </c>
      <c r="G88" s="84">
        <f t="shared" si="14"/>
        <v>10000</v>
      </c>
      <c r="H88" s="1"/>
      <c r="I88" s="83">
        <v>200</v>
      </c>
      <c r="J88" s="84">
        <f t="shared" si="15"/>
        <v>0</v>
      </c>
      <c r="K88" s="85">
        <f t="shared" si="16"/>
        <v>920000</v>
      </c>
    </row>
    <row r="89" spans="1:11" x14ac:dyDescent="0.25">
      <c r="A89" s="79" t="s">
        <v>111</v>
      </c>
      <c r="B89" s="80">
        <v>20</v>
      </c>
      <c r="C89" s="81">
        <v>7500</v>
      </c>
      <c r="D89" s="82">
        <f t="shared" si="13"/>
        <v>150000</v>
      </c>
      <c r="E89" s="1"/>
      <c r="F89" s="83">
        <v>3750</v>
      </c>
      <c r="G89" s="84">
        <f t="shared" si="14"/>
        <v>0</v>
      </c>
      <c r="H89" s="1"/>
      <c r="I89" s="83">
        <v>200</v>
      </c>
      <c r="J89" s="84">
        <f t="shared" si="15"/>
        <v>0</v>
      </c>
      <c r="K89" s="85">
        <f t="shared" si="16"/>
        <v>150000</v>
      </c>
    </row>
    <row r="90" spans="1:11" x14ac:dyDescent="0.25">
      <c r="A90" s="79" t="s">
        <v>112</v>
      </c>
      <c r="B90" s="80">
        <v>20</v>
      </c>
      <c r="C90" s="81">
        <v>5000</v>
      </c>
      <c r="D90" s="82">
        <f t="shared" si="13"/>
        <v>100000</v>
      </c>
      <c r="E90" s="1">
        <v>2</v>
      </c>
      <c r="F90" s="83">
        <v>2500</v>
      </c>
      <c r="G90" s="84">
        <f t="shared" si="14"/>
        <v>5000</v>
      </c>
      <c r="H90" s="1">
        <v>2</v>
      </c>
      <c r="I90" s="83">
        <v>200</v>
      </c>
      <c r="J90" s="84">
        <f t="shared" si="15"/>
        <v>400</v>
      </c>
      <c r="K90" s="85">
        <f t="shared" si="16"/>
        <v>105400</v>
      </c>
    </row>
    <row r="91" spans="1:11" x14ac:dyDescent="0.25">
      <c r="A91" s="87" t="s">
        <v>96</v>
      </c>
      <c r="B91" s="96"/>
      <c r="C91" s="96"/>
      <c r="D91" s="97"/>
      <c r="E91" s="98"/>
      <c r="F91" s="98"/>
      <c r="G91" s="99"/>
      <c r="H91" s="98"/>
      <c r="I91" s="98"/>
      <c r="J91" s="99"/>
      <c r="K91" s="94"/>
    </row>
    <row r="92" spans="1:11" x14ac:dyDescent="0.25">
      <c r="A92" s="79" t="s">
        <v>104</v>
      </c>
      <c r="B92" s="80">
        <v>25</v>
      </c>
      <c r="C92" s="81">
        <v>3500</v>
      </c>
      <c r="D92" s="82">
        <f t="shared" si="13"/>
        <v>87500</v>
      </c>
      <c r="E92" s="1"/>
      <c r="F92" s="83">
        <v>1750</v>
      </c>
      <c r="G92" s="84">
        <f t="shared" si="14"/>
        <v>0</v>
      </c>
      <c r="H92" s="1"/>
      <c r="I92" s="83">
        <v>200</v>
      </c>
      <c r="J92" s="84">
        <f t="shared" si="15"/>
        <v>0</v>
      </c>
      <c r="K92" s="85">
        <f t="shared" si="16"/>
        <v>87500</v>
      </c>
    </row>
    <row r="93" spans="1:11" x14ac:dyDescent="0.25">
      <c r="A93" s="79" t="s">
        <v>105</v>
      </c>
      <c r="B93" s="80">
        <v>20</v>
      </c>
      <c r="C93" s="81">
        <v>7500</v>
      </c>
      <c r="D93" s="82">
        <f t="shared" si="13"/>
        <v>150000</v>
      </c>
      <c r="E93" s="1"/>
      <c r="F93" s="83">
        <v>3750</v>
      </c>
      <c r="G93" s="84">
        <f t="shared" si="14"/>
        <v>0</v>
      </c>
      <c r="H93" s="1"/>
      <c r="I93" s="83">
        <v>200</v>
      </c>
      <c r="J93" s="84">
        <f t="shared" si="15"/>
        <v>0</v>
      </c>
      <c r="K93" s="85">
        <f t="shared" si="16"/>
        <v>150000</v>
      </c>
    </row>
    <row r="94" spans="1:11" x14ac:dyDescent="0.25">
      <c r="A94" s="79" t="s">
        <v>106</v>
      </c>
      <c r="B94" s="1">
        <v>19</v>
      </c>
      <c r="C94" s="83">
        <v>9000</v>
      </c>
      <c r="D94" s="82">
        <f t="shared" si="13"/>
        <v>171000</v>
      </c>
      <c r="E94" s="1"/>
      <c r="F94" s="83">
        <v>4500</v>
      </c>
      <c r="G94" s="84">
        <f t="shared" si="14"/>
        <v>0</v>
      </c>
      <c r="H94" s="1"/>
      <c r="I94" s="83">
        <v>200</v>
      </c>
      <c r="J94" s="84">
        <f t="shared" si="15"/>
        <v>0</v>
      </c>
      <c r="K94" s="85">
        <f t="shared" si="16"/>
        <v>171000</v>
      </c>
    </row>
    <row r="95" spans="1:11" x14ac:dyDescent="0.25">
      <c r="A95" s="79" t="s">
        <v>107</v>
      </c>
      <c r="B95" s="1">
        <v>15</v>
      </c>
      <c r="C95" s="83">
        <v>12000</v>
      </c>
      <c r="D95" s="82">
        <f t="shared" si="13"/>
        <v>180000</v>
      </c>
      <c r="E95" s="1"/>
      <c r="F95" s="83">
        <v>6000</v>
      </c>
      <c r="G95" s="84">
        <f t="shared" si="14"/>
        <v>0</v>
      </c>
      <c r="H95" s="1"/>
      <c r="I95" s="83">
        <v>200</v>
      </c>
      <c r="J95" s="84">
        <f t="shared" si="15"/>
        <v>0</v>
      </c>
      <c r="K95" s="85">
        <f t="shared" si="16"/>
        <v>180000</v>
      </c>
    </row>
    <row r="96" spans="1:11" x14ac:dyDescent="0.25">
      <c r="A96" s="79" t="s">
        <v>99</v>
      </c>
      <c r="B96" s="80">
        <v>289</v>
      </c>
      <c r="C96" s="91"/>
      <c r="D96" s="92">
        <f>SUM(D84:D95)</f>
        <v>2656500</v>
      </c>
      <c r="E96" s="1">
        <v>7</v>
      </c>
      <c r="F96" s="93"/>
      <c r="G96" s="84">
        <f>SUM(G84:G95)</f>
        <v>30500</v>
      </c>
      <c r="H96" s="1">
        <v>3</v>
      </c>
      <c r="I96" s="93"/>
      <c r="J96" s="84">
        <f>SUM(J84:J95)</f>
        <v>600</v>
      </c>
      <c r="K96" s="85">
        <f>SUM(K84:K95)</f>
        <v>2687600</v>
      </c>
    </row>
  </sheetData>
  <mergeCells count="14">
    <mergeCell ref="B81:D81"/>
    <mergeCell ref="E81:G81"/>
    <mergeCell ref="H81:J81"/>
    <mergeCell ref="B5:D5"/>
    <mergeCell ref="E5:G5"/>
    <mergeCell ref="H5:J5"/>
    <mergeCell ref="B29:D29"/>
    <mergeCell ref="E29:G29"/>
    <mergeCell ref="H29:J29"/>
    <mergeCell ref="A50:K52"/>
    <mergeCell ref="B56:D56"/>
    <mergeCell ref="E56:G56"/>
    <mergeCell ref="H56:J56"/>
    <mergeCell ref="A75:K7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03440-7877-496E-9FAA-EE8FC3E84DDF}">
  <dimension ref="A1:P71"/>
  <sheetViews>
    <sheetView workbookViewId="0">
      <selection activeCell="B1" sqref="B1"/>
    </sheetView>
  </sheetViews>
  <sheetFormatPr defaultRowHeight="15" x14ac:dyDescent="0.25"/>
  <cols>
    <col min="4" max="4" width="10.85546875" bestFit="1" customWidth="1"/>
    <col min="5" max="5" width="13.28515625" customWidth="1"/>
    <col min="6" max="6" width="11.140625" customWidth="1"/>
    <col min="11" max="11" width="13.140625" customWidth="1"/>
    <col min="14" max="14" width="14.28515625" customWidth="1"/>
  </cols>
  <sheetData>
    <row r="1" spans="1:16" x14ac:dyDescent="0.25">
      <c r="A1" s="1" t="s">
        <v>190</v>
      </c>
      <c r="B1" s="1"/>
      <c r="C1" s="1"/>
      <c r="D1" s="1"/>
      <c r="E1" s="1"/>
      <c r="F1" s="1"/>
      <c r="G1" s="1"/>
      <c r="H1" s="1"/>
      <c r="I1" s="1"/>
      <c r="J1" s="1"/>
      <c r="K1" s="1"/>
      <c r="L1" s="1"/>
      <c r="M1" s="1"/>
      <c r="N1" s="1"/>
      <c r="O1" s="1"/>
      <c r="P1" s="1"/>
    </row>
    <row r="2" spans="1:16" x14ac:dyDescent="0.25">
      <c r="A2" s="1" t="s">
        <v>113</v>
      </c>
      <c r="B2" s="1"/>
      <c r="C2" s="1"/>
      <c r="D2" s="1"/>
      <c r="E2" s="1"/>
      <c r="F2" s="85">
        <v>1271383</v>
      </c>
      <c r="G2" s="1"/>
      <c r="H2" s="1"/>
      <c r="I2" s="1"/>
      <c r="J2" s="1"/>
      <c r="K2" s="1"/>
      <c r="L2" s="1"/>
      <c r="M2" s="1"/>
      <c r="N2" s="1"/>
      <c r="O2" s="1"/>
      <c r="P2" s="1"/>
    </row>
    <row r="3" spans="1:16" x14ac:dyDescent="0.25">
      <c r="A3" s="1" t="s">
        <v>185</v>
      </c>
      <c r="B3" s="1"/>
      <c r="C3" s="1"/>
      <c r="D3" s="1"/>
      <c r="E3" s="1"/>
      <c r="F3" s="185">
        <v>1286450</v>
      </c>
      <c r="G3" s="1"/>
      <c r="H3" s="1"/>
      <c r="I3" s="1"/>
      <c r="J3" s="1"/>
      <c r="K3" s="1"/>
      <c r="L3" s="1"/>
      <c r="M3" s="1"/>
      <c r="N3" s="1"/>
      <c r="O3" s="1"/>
      <c r="P3" s="1"/>
    </row>
    <row r="4" spans="1:16" x14ac:dyDescent="0.25">
      <c r="A4" s="1"/>
      <c r="B4" s="1"/>
      <c r="C4" s="1"/>
      <c r="D4" s="1"/>
      <c r="E4" s="1"/>
      <c r="F4" s="1"/>
      <c r="G4" s="1"/>
      <c r="H4" s="1"/>
      <c r="I4" s="1"/>
      <c r="J4" s="1"/>
      <c r="K4" s="1"/>
      <c r="L4" s="1"/>
      <c r="M4" s="1"/>
      <c r="N4" s="1"/>
      <c r="O4" s="1"/>
      <c r="P4" s="1"/>
    </row>
    <row r="5" spans="1:16" x14ac:dyDescent="0.25">
      <c r="A5" s="1"/>
      <c r="B5" s="1"/>
      <c r="C5" s="1"/>
      <c r="D5" s="1"/>
      <c r="E5" s="1"/>
      <c r="F5" s="1"/>
      <c r="G5" s="1"/>
      <c r="H5" s="1"/>
      <c r="I5" s="1"/>
      <c r="J5" s="1"/>
      <c r="K5" s="1"/>
      <c r="L5" s="1"/>
      <c r="M5" s="1"/>
      <c r="N5" s="1"/>
      <c r="O5" s="1"/>
      <c r="P5" s="1"/>
    </row>
    <row r="6" spans="1:16" x14ac:dyDescent="0.25">
      <c r="A6" s="1"/>
      <c r="B6" s="1"/>
      <c r="C6" s="1"/>
      <c r="D6" s="1"/>
      <c r="E6" s="1"/>
      <c r="F6" s="1"/>
      <c r="G6" s="1"/>
      <c r="H6" s="1"/>
      <c r="I6" s="1"/>
      <c r="J6" s="1"/>
      <c r="K6" s="1"/>
      <c r="L6" s="1"/>
      <c r="M6" s="1"/>
      <c r="N6" s="1"/>
      <c r="O6" s="1"/>
      <c r="P6" s="1"/>
    </row>
    <row r="7" spans="1:16" ht="15" customHeight="1" x14ac:dyDescent="0.25">
      <c r="A7" s="1"/>
      <c r="B7" s="226" t="s">
        <v>81</v>
      </c>
      <c r="C7" s="227"/>
      <c r="D7" s="228"/>
      <c r="E7" s="229" t="s">
        <v>114</v>
      </c>
      <c r="F7" s="230"/>
      <c r="G7" s="231"/>
      <c r="H7" s="232" t="s">
        <v>115</v>
      </c>
      <c r="I7" s="233"/>
      <c r="J7" s="233"/>
      <c r="K7" s="224" t="s">
        <v>116</v>
      </c>
      <c r="L7" s="1"/>
      <c r="M7" s="1"/>
      <c r="N7" s="1"/>
      <c r="O7" s="1"/>
      <c r="P7" s="1"/>
    </row>
    <row r="8" spans="1:16" ht="30" x14ac:dyDescent="0.25">
      <c r="A8" s="1"/>
      <c r="B8" s="101" t="s">
        <v>86</v>
      </c>
      <c r="C8" s="102" t="s">
        <v>117</v>
      </c>
      <c r="D8" s="103" t="s">
        <v>87</v>
      </c>
      <c r="E8" s="101" t="s">
        <v>86</v>
      </c>
      <c r="F8" s="104" t="s">
        <v>118</v>
      </c>
      <c r="G8" s="103" t="s">
        <v>87</v>
      </c>
      <c r="H8" s="105" t="s">
        <v>86</v>
      </c>
      <c r="I8" s="106" t="s">
        <v>118</v>
      </c>
      <c r="J8" s="103" t="s">
        <v>87</v>
      </c>
      <c r="K8" s="225"/>
      <c r="L8" s="1"/>
      <c r="M8" s="1"/>
      <c r="N8" s="1"/>
      <c r="O8" s="1"/>
      <c r="P8" s="1"/>
    </row>
    <row r="9" spans="1:16" x14ac:dyDescent="0.25">
      <c r="A9" s="107" t="s">
        <v>41</v>
      </c>
      <c r="B9" s="108"/>
      <c r="C9" s="109"/>
      <c r="D9" s="110"/>
      <c r="E9" s="111"/>
      <c r="F9" s="112"/>
      <c r="G9" s="110"/>
      <c r="H9" s="113"/>
      <c r="I9" s="114"/>
      <c r="J9" s="110"/>
      <c r="K9" s="115"/>
      <c r="L9" s="1"/>
      <c r="M9" s="1"/>
      <c r="N9" s="1"/>
      <c r="O9" s="1"/>
      <c r="P9" s="1"/>
    </row>
    <row r="10" spans="1:16" x14ac:dyDescent="0.25">
      <c r="A10" s="116" t="s">
        <v>119</v>
      </c>
      <c r="B10" s="117">
        <v>16</v>
      </c>
      <c r="C10" s="118">
        <v>12000</v>
      </c>
      <c r="D10" s="119">
        <f>B10*C10</f>
        <v>192000</v>
      </c>
      <c r="E10" s="120">
        <v>1</v>
      </c>
      <c r="F10" s="121">
        <v>6000</v>
      </c>
      <c r="G10" s="119">
        <f>F10*E10</f>
        <v>6000</v>
      </c>
      <c r="H10" s="120">
        <v>0</v>
      </c>
      <c r="I10" s="122">
        <v>250</v>
      </c>
      <c r="J10" s="119">
        <f>I10*H10</f>
        <v>0</v>
      </c>
      <c r="K10" s="85">
        <f>D10+F10+J10</f>
        <v>198000</v>
      </c>
      <c r="L10" s="1"/>
      <c r="M10" s="1"/>
      <c r="N10" s="1"/>
      <c r="O10" s="1"/>
      <c r="P10" s="1"/>
    </row>
    <row r="11" spans="1:16" x14ac:dyDescent="0.25">
      <c r="A11" s="116" t="s">
        <v>120</v>
      </c>
      <c r="B11" s="117">
        <v>2</v>
      </c>
      <c r="C11" s="118">
        <v>12000</v>
      </c>
      <c r="D11" s="119">
        <f t="shared" ref="D11:D20" si="0">B11*C11</f>
        <v>24000</v>
      </c>
      <c r="E11" s="120">
        <v>0</v>
      </c>
      <c r="F11" s="121">
        <v>6000</v>
      </c>
      <c r="G11" s="119">
        <f t="shared" ref="G11:G20" si="1">F11*E11</f>
        <v>0</v>
      </c>
      <c r="H11" s="120">
        <v>0</v>
      </c>
      <c r="I11" s="122">
        <v>250</v>
      </c>
      <c r="J11" s="119">
        <f t="shared" ref="J11:J20" si="2">I11*H11</f>
        <v>0</v>
      </c>
      <c r="K11" s="85">
        <f t="shared" ref="K11:K20" si="3">D11+F11+J11</f>
        <v>30000</v>
      </c>
      <c r="L11" s="1"/>
      <c r="M11" s="1"/>
      <c r="N11" s="1"/>
      <c r="O11" s="1"/>
      <c r="P11" s="1"/>
    </row>
    <row r="12" spans="1:16" x14ac:dyDescent="0.25">
      <c r="A12" s="116" t="s">
        <v>121</v>
      </c>
      <c r="B12" s="117">
        <v>0</v>
      </c>
      <c r="C12" s="118">
        <v>12000</v>
      </c>
      <c r="D12" s="119">
        <f t="shared" si="0"/>
        <v>0</v>
      </c>
      <c r="E12" s="120">
        <v>0</v>
      </c>
      <c r="F12" s="121">
        <v>6000</v>
      </c>
      <c r="G12" s="119">
        <f t="shared" si="1"/>
        <v>0</v>
      </c>
      <c r="H12" s="120">
        <v>0</v>
      </c>
      <c r="I12" s="122">
        <v>250</v>
      </c>
      <c r="J12" s="119">
        <f t="shared" si="2"/>
        <v>0</v>
      </c>
      <c r="K12" s="85">
        <f t="shared" si="3"/>
        <v>6000</v>
      </c>
      <c r="L12" s="1"/>
      <c r="M12" s="1"/>
      <c r="N12" s="1"/>
      <c r="O12" s="1"/>
      <c r="P12" s="1"/>
    </row>
    <row r="13" spans="1:16" x14ac:dyDescent="0.25">
      <c r="A13" s="107" t="s">
        <v>122</v>
      </c>
      <c r="B13" s="150"/>
      <c r="C13" s="151"/>
      <c r="D13" s="152"/>
      <c r="E13" s="153"/>
      <c r="F13" s="154"/>
      <c r="G13" s="152"/>
      <c r="H13" s="153"/>
      <c r="I13" s="155"/>
      <c r="J13" s="152"/>
      <c r="K13" s="94"/>
      <c r="L13" s="1"/>
      <c r="M13" s="1"/>
      <c r="N13" s="1"/>
      <c r="O13" s="1"/>
      <c r="P13" s="1"/>
    </row>
    <row r="14" spans="1:16" x14ac:dyDescent="0.25">
      <c r="A14" s="116" t="s">
        <v>119</v>
      </c>
      <c r="B14" s="117">
        <v>1</v>
      </c>
      <c r="C14" s="118">
        <v>12000</v>
      </c>
      <c r="D14" s="119">
        <f t="shared" si="0"/>
        <v>12000</v>
      </c>
      <c r="E14" s="120">
        <v>0</v>
      </c>
      <c r="F14" s="121">
        <v>6000</v>
      </c>
      <c r="G14" s="119">
        <f t="shared" si="1"/>
        <v>0</v>
      </c>
      <c r="H14" s="120">
        <v>0</v>
      </c>
      <c r="I14" s="122">
        <v>250</v>
      </c>
      <c r="J14" s="119">
        <f t="shared" si="2"/>
        <v>0</v>
      </c>
      <c r="K14" s="85">
        <f t="shared" si="3"/>
        <v>18000</v>
      </c>
      <c r="L14" s="1"/>
      <c r="M14" s="1"/>
      <c r="N14" s="1"/>
      <c r="O14" s="1"/>
      <c r="P14" s="1"/>
    </row>
    <row r="15" spans="1:16" x14ac:dyDescent="0.25">
      <c r="A15" s="116" t="s">
        <v>120</v>
      </c>
      <c r="B15" s="117">
        <v>6</v>
      </c>
      <c r="C15" s="118">
        <v>5400</v>
      </c>
      <c r="D15" s="119">
        <f t="shared" si="0"/>
        <v>32400</v>
      </c>
      <c r="E15" s="120">
        <v>0</v>
      </c>
      <c r="F15" s="121">
        <v>2200</v>
      </c>
      <c r="G15" s="119">
        <f t="shared" si="1"/>
        <v>0</v>
      </c>
      <c r="H15" s="120">
        <v>0</v>
      </c>
      <c r="I15" s="122">
        <v>250</v>
      </c>
      <c r="J15" s="119">
        <f t="shared" si="2"/>
        <v>0</v>
      </c>
      <c r="K15" s="85">
        <f t="shared" si="3"/>
        <v>34600</v>
      </c>
      <c r="L15" s="1"/>
      <c r="M15" s="1"/>
      <c r="N15" s="1"/>
      <c r="O15" s="1"/>
      <c r="P15" s="1"/>
    </row>
    <row r="16" spans="1:16" x14ac:dyDescent="0.25">
      <c r="A16" s="116" t="s">
        <v>121</v>
      </c>
      <c r="B16" s="117">
        <v>17</v>
      </c>
      <c r="C16" s="118">
        <v>4200</v>
      </c>
      <c r="D16" s="119">
        <f t="shared" si="0"/>
        <v>71400</v>
      </c>
      <c r="E16" s="120">
        <v>0</v>
      </c>
      <c r="F16" s="121">
        <v>2100</v>
      </c>
      <c r="G16" s="119">
        <f t="shared" si="1"/>
        <v>0</v>
      </c>
      <c r="H16" s="120">
        <v>0</v>
      </c>
      <c r="I16" s="122">
        <v>250</v>
      </c>
      <c r="J16" s="119">
        <f t="shared" si="2"/>
        <v>0</v>
      </c>
      <c r="K16" s="85">
        <f t="shared" si="3"/>
        <v>73500</v>
      </c>
      <c r="L16" s="1"/>
      <c r="M16" s="1"/>
      <c r="N16" s="1"/>
      <c r="O16" s="1"/>
      <c r="P16" s="1"/>
    </row>
    <row r="17" spans="1:16" x14ac:dyDescent="0.25">
      <c r="A17" s="107" t="s">
        <v>123</v>
      </c>
      <c r="B17" s="150"/>
      <c r="C17" s="151"/>
      <c r="D17" s="152"/>
      <c r="E17" s="153"/>
      <c r="F17" s="156"/>
      <c r="G17" s="152"/>
      <c r="H17" s="153"/>
      <c r="I17" s="155"/>
      <c r="J17" s="152"/>
      <c r="K17" s="94"/>
      <c r="L17" s="1"/>
      <c r="M17" s="1"/>
      <c r="N17" s="1"/>
      <c r="O17" s="1"/>
      <c r="P17" s="1"/>
    </row>
    <row r="18" spans="1:16" x14ac:dyDescent="0.25">
      <c r="A18" s="116" t="s">
        <v>119</v>
      </c>
      <c r="B18" s="117">
        <v>0</v>
      </c>
      <c r="C18" s="118">
        <v>12000</v>
      </c>
      <c r="D18" s="119">
        <f t="shared" si="0"/>
        <v>0</v>
      </c>
      <c r="E18" s="120">
        <v>0</v>
      </c>
      <c r="F18" s="121">
        <v>6000</v>
      </c>
      <c r="G18" s="119">
        <f t="shared" si="1"/>
        <v>0</v>
      </c>
      <c r="H18" s="120">
        <v>0</v>
      </c>
      <c r="I18" s="122">
        <v>250</v>
      </c>
      <c r="J18" s="119">
        <f t="shared" si="2"/>
        <v>0</v>
      </c>
      <c r="K18" s="85">
        <f t="shared" si="3"/>
        <v>6000</v>
      </c>
      <c r="L18" s="1"/>
      <c r="M18" s="1"/>
      <c r="N18" s="1"/>
      <c r="O18" s="1"/>
      <c r="P18" s="1"/>
    </row>
    <row r="19" spans="1:16" x14ac:dyDescent="0.25">
      <c r="A19" s="116" t="s">
        <v>120</v>
      </c>
      <c r="B19" s="117">
        <v>45</v>
      </c>
      <c r="C19" s="118">
        <v>3600</v>
      </c>
      <c r="D19" s="119">
        <f t="shared" si="0"/>
        <v>162000</v>
      </c>
      <c r="E19" s="120">
        <v>0</v>
      </c>
      <c r="F19" s="121">
        <v>1800</v>
      </c>
      <c r="G19" s="119">
        <f t="shared" si="1"/>
        <v>0</v>
      </c>
      <c r="H19" s="120">
        <v>1</v>
      </c>
      <c r="I19" s="122">
        <v>250</v>
      </c>
      <c r="J19" s="119">
        <f t="shared" si="2"/>
        <v>250</v>
      </c>
      <c r="K19" s="85">
        <f t="shared" si="3"/>
        <v>164050</v>
      </c>
      <c r="L19" s="1"/>
      <c r="M19" s="1"/>
      <c r="N19" s="1"/>
      <c r="O19" s="1"/>
      <c r="P19" s="1"/>
    </row>
    <row r="20" spans="1:16" ht="15.75" thickBot="1" x14ac:dyDescent="0.3">
      <c r="A20" s="116" t="s">
        <v>121</v>
      </c>
      <c r="B20" s="128">
        <v>434</v>
      </c>
      <c r="C20" s="118">
        <v>1800</v>
      </c>
      <c r="D20" s="119">
        <f t="shared" si="0"/>
        <v>781200</v>
      </c>
      <c r="E20" s="129">
        <v>3</v>
      </c>
      <c r="F20" s="121">
        <v>900</v>
      </c>
      <c r="G20" s="119">
        <f t="shared" si="1"/>
        <v>2700</v>
      </c>
      <c r="H20" s="129">
        <v>10</v>
      </c>
      <c r="I20" s="122">
        <v>250</v>
      </c>
      <c r="J20" s="119">
        <f t="shared" si="2"/>
        <v>2500</v>
      </c>
      <c r="K20" s="85">
        <f t="shared" si="3"/>
        <v>784600</v>
      </c>
      <c r="L20" s="1"/>
      <c r="M20" s="1"/>
      <c r="N20" s="1"/>
      <c r="O20" s="1"/>
      <c r="P20" s="1"/>
    </row>
    <row r="21" spans="1:16" ht="16.5" thickTop="1" thickBot="1" x14ac:dyDescent="0.3">
      <c r="A21" s="100" t="s">
        <v>124</v>
      </c>
      <c r="B21" s="130">
        <v>521</v>
      </c>
      <c r="C21" s="131"/>
      <c r="D21" s="132">
        <f>SUM(D10:D20)</f>
        <v>1275000</v>
      </c>
      <c r="E21" s="133">
        <v>4</v>
      </c>
      <c r="F21" s="134"/>
      <c r="G21" s="132">
        <f>SUM(G10:G20)</f>
        <v>8700</v>
      </c>
      <c r="H21" s="133">
        <v>11</v>
      </c>
      <c r="I21" s="135"/>
      <c r="J21" s="132">
        <f>SUM(J10:J20)</f>
        <v>2750</v>
      </c>
      <c r="K21" s="136">
        <f>SUM(K10:K20)</f>
        <v>1314750</v>
      </c>
      <c r="L21" s="1"/>
      <c r="M21" s="1"/>
      <c r="N21" s="1"/>
      <c r="O21" s="1"/>
      <c r="P21" s="1"/>
    </row>
    <row r="22" spans="1:16" x14ac:dyDescent="0.25">
      <c r="A22" s="1"/>
      <c r="B22" s="1"/>
      <c r="C22" s="1"/>
      <c r="D22" s="1"/>
      <c r="E22" s="1"/>
      <c r="F22" s="1"/>
      <c r="G22" s="1"/>
      <c r="H22" s="1"/>
      <c r="I22" s="1"/>
      <c r="J22" s="1"/>
      <c r="K22" s="1"/>
      <c r="L22" s="1"/>
      <c r="M22" s="1"/>
      <c r="N22" s="1"/>
      <c r="O22" s="1"/>
      <c r="P22" s="1"/>
    </row>
    <row r="23" spans="1:16" x14ac:dyDescent="0.25">
      <c r="A23" s="1"/>
      <c r="B23" s="1"/>
      <c r="C23" s="1"/>
      <c r="D23" s="1"/>
      <c r="E23" s="1"/>
      <c r="F23" s="1"/>
      <c r="G23" s="1"/>
      <c r="H23" s="1"/>
      <c r="I23" s="1"/>
      <c r="J23" s="1"/>
      <c r="K23" s="1"/>
      <c r="L23" s="1"/>
      <c r="M23" s="1"/>
      <c r="N23" s="1"/>
      <c r="O23" s="1"/>
      <c r="P23" s="1"/>
    </row>
    <row r="24" spans="1:16" x14ac:dyDescent="0.25">
      <c r="A24" s="1"/>
      <c r="B24" s="1"/>
      <c r="C24" s="1"/>
      <c r="D24" s="1"/>
      <c r="E24" s="1"/>
      <c r="F24" s="1"/>
      <c r="G24" s="1"/>
      <c r="H24" s="1"/>
      <c r="I24" s="1"/>
      <c r="J24" s="1"/>
      <c r="K24" s="1"/>
      <c r="L24" s="1"/>
      <c r="M24" s="1"/>
      <c r="N24" s="1"/>
      <c r="O24" s="1"/>
      <c r="P24" s="1"/>
    </row>
    <row r="25" spans="1:16" ht="15" customHeight="1" x14ac:dyDescent="0.25">
      <c r="A25" s="223" t="s">
        <v>191</v>
      </c>
      <c r="B25" s="223"/>
      <c r="C25" s="223"/>
      <c r="D25" s="223"/>
      <c r="E25" s="223"/>
      <c r="F25" s="223"/>
      <c r="G25" s="223"/>
      <c r="H25" s="223"/>
      <c r="I25" s="223"/>
      <c r="J25" s="1"/>
      <c r="K25" s="1"/>
      <c r="L25" s="1"/>
      <c r="M25" s="1"/>
      <c r="N25" s="1"/>
      <c r="O25" s="1"/>
      <c r="P25" s="1"/>
    </row>
    <row r="26" spans="1:16" x14ac:dyDescent="0.25">
      <c r="A26" s="223"/>
      <c r="B26" s="223"/>
      <c r="C26" s="223"/>
      <c r="D26" s="223"/>
      <c r="E26" s="223"/>
      <c r="F26" s="223"/>
      <c r="G26" s="223"/>
      <c r="H26" s="223"/>
      <c r="I26" s="223"/>
      <c r="J26" s="1"/>
      <c r="K26" s="1"/>
      <c r="L26" s="1"/>
      <c r="M26" s="1"/>
      <c r="N26" s="1"/>
      <c r="O26" s="1"/>
      <c r="P26" s="1"/>
    </row>
    <row r="27" spans="1:16" x14ac:dyDescent="0.25">
      <c r="A27" s="223"/>
      <c r="B27" s="223"/>
      <c r="C27" s="223"/>
      <c r="D27" s="223"/>
      <c r="E27" s="223"/>
      <c r="F27" s="223"/>
      <c r="G27" s="223"/>
      <c r="H27" s="223"/>
      <c r="I27" s="223"/>
      <c r="J27" s="1"/>
      <c r="K27" s="1"/>
      <c r="L27" s="1"/>
      <c r="M27" s="1"/>
      <c r="N27" s="1"/>
      <c r="O27" s="1"/>
      <c r="P27" s="1"/>
    </row>
    <row r="28" spans="1:16" x14ac:dyDescent="0.25">
      <c r="A28" s="1" t="s">
        <v>125</v>
      </c>
      <c r="B28" s="1"/>
      <c r="C28" s="1"/>
      <c r="D28" s="1"/>
      <c r="E28" s="85">
        <v>1271383</v>
      </c>
      <c r="F28" s="1"/>
      <c r="G28" s="1"/>
      <c r="H28" s="1"/>
      <c r="I28" s="1"/>
      <c r="J28" s="1"/>
      <c r="K28" s="1"/>
      <c r="L28" s="1"/>
      <c r="M28" s="1"/>
      <c r="N28" s="1"/>
      <c r="O28" s="1"/>
      <c r="P28" s="1"/>
    </row>
    <row r="29" spans="1:16" x14ac:dyDescent="0.25">
      <c r="A29" s="1" t="s">
        <v>185</v>
      </c>
      <c r="B29" s="1"/>
      <c r="C29" s="1"/>
      <c r="D29" s="1"/>
      <c r="E29" s="68">
        <v>1281750</v>
      </c>
      <c r="F29" s="1"/>
      <c r="G29" s="1"/>
      <c r="H29" s="1"/>
      <c r="I29" s="1"/>
      <c r="J29" s="1"/>
      <c r="K29" s="1"/>
      <c r="L29" s="1"/>
      <c r="M29" s="1"/>
      <c r="N29" s="1"/>
      <c r="O29" s="1"/>
      <c r="P29" s="1"/>
    </row>
    <row r="30" spans="1:16" x14ac:dyDescent="0.25">
      <c r="A30" s="1"/>
      <c r="B30" s="1"/>
      <c r="C30" s="1"/>
      <c r="D30" s="1"/>
      <c r="E30" s="1"/>
      <c r="F30" s="1"/>
      <c r="G30" s="1"/>
      <c r="H30" s="1"/>
      <c r="I30" s="1"/>
      <c r="J30" s="1"/>
      <c r="K30" s="1"/>
      <c r="L30" s="1"/>
      <c r="M30" s="1"/>
      <c r="N30" s="1"/>
      <c r="O30" s="1"/>
      <c r="P30" s="1"/>
    </row>
    <row r="31" spans="1:16" x14ac:dyDescent="0.25">
      <c r="A31" s="1"/>
      <c r="B31" s="1"/>
      <c r="C31" s="1"/>
      <c r="D31" s="1"/>
      <c r="E31" s="1"/>
      <c r="F31" s="1"/>
      <c r="G31" s="1"/>
      <c r="H31" s="1"/>
      <c r="I31" s="1"/>
      <c r="J31" s="1"/>
      <c r="K31" s="1"/>
      <c r="L31" s="1"/>
      <c r="M31" s="1"/>
      <c r="N31" s="1"/>
      <c r="O31" s="1"/>
      <c r="P31" s="1"/>
    </row>
    <row r="32" spans="1:16" x14ac:dyDescent="0.25">
      <c r="A32" s="1"/>
      <c r="B32" s="1"/>
      <c r="C32" s="1"/>
      <c r="D32" s="1"/>
      <c r="E32" s="1"/>
      <c r="F32" s="1"/>
      <c r="G32" s="1"/>
      <c r="H32" s="1"/>
      <c r="I32" s="1"/>
      <c r="J32" s="1"/>
      <c r="K32" s="1"/>
      <c r="L32" s="1"/>
      <c r="M32" s="1"/>
      <c r="N32" s="1"/>
      <c r="O32" s="1"/>
      <c r="P32" s="1"/>
    </row>
    <row r="33" spans="1:16" ht="15" customHeight="1" x14ac:dyDescent="0.25">
      <c r="A33" s="1"/>
      <c r="B33" s="226" t="s">
        <v>81</v>
      </c>
      <c r="C33" s="227"/>
      <c r="D33" s="228"/>
      <c r="E33" s="226" t="s">
        <v>126</v>
      </c>
      <c r="F33" s="227"/>
      <c r="G33" s="228"/>
      <c r="H33" s="229" t="s">
        <v>127</v>
      </c>
      <c r="I33" s="230"/>
      <c r="J33" s="231"/>
      <c r="K33" s="232" t="s">
        <v>115</v>
      </c>
      <c r="L33" s="233"/>
      <c r="M33" s="233"/>
      <c r="N33" s="224" t="s">
        <v>116</v>
      </c>
      <c r="O33" s="1"/>
      <c r="P33" s="1"/>
    </row>
    <row r="34" spans="1:16" ht="30" x14ac:dyDescent="0.25">
      <c r="A34" s="1"/>
      <c r="B34" s="101" t="s">
        <v>86</v>
      </c>
      <c r="C34" s="102" t="s">
        <v>117</v>
      </c>
      <c r="D34" s="103" t="s">
        <v>87</v>
      </c>
      <c r="E34" s="101" t="s">
        <v>86</v>
      </c>
      <c r="F34" s="137" t="s">
        <v>128</v>
      </c>
      <c r="G34" s="103" t="s">
        <v>87</v>
      </c>
      <c r="H34" s="101" t="s">
        <v>86</v>
      </c>
      <c r="I34" s="104" t="s">
        <v>118</v>
      </c>
      <c r="J34" s="103" t="s">
        <v>87</v>
      </c>
      <c r="K34" s="105" t="s">
        <v>86</v>
      </c>
      <c r="L34" s="106" t="s">
        <v>118</v>
      </c>
      <c r="M34" s="103" t="s">
        <v>87</v>
      </c>
      <c r="N34" s="225"/>
      <c r="O34" s="1"/>
      <c r="P34" s="1"/>
    </row>
    <row r="35" spans="1:16" x14ac:dyDescent="0.25">
      <c r="A35" s="107" t="s">
        <v>41</v>
      </c>
      <c r="B35" s="108"/>
      <c r="C35" s="109"/>
      <c r="D35" s="110"/>
      <c r="E35" s="138"/>
      <c r="F35" s="138"/>
      <c r="G35" s="138"/>
      <c r="H35" s="111"/>
      <c r="I35" s="112"/>
      <c r="J35" s="110"/>
      <c r="K35" s="113"/>
      <c r="L35" s="114"/>
      <c r="M35" s="110"/>
      <c r="N35" s="115"/>
      <c r="O35" s="1"/>
      <c r="P35" s="1"/>
    </row>
    <row r="36" spans="1:16" x14ac:dyDescent="0.25">
      <c r="A36" s="116" t="s">
        <v>119</v>
      </c>
      <c r="B36" s="117">
        <v>16</v>
      </c>
      <c r="C36" s="118">
        <v>10000</v>
      </c>
      <c r="D36" s="139">
        <f>C36*B36</f>
        <v>160000</v>
      </c>
      <c r="E36" s="140">
        <v>1</v>
      </c>
      <c r="F36" s="141">
        <v>7500</v>
      </c>
      <c r="G36" s="142">
        <f>F36*E36</f>
        <v>7500</v>
      </c>
      <c r="H36" s="143">
        <v>0</v>
      </c>
      <c r="I36" s="121">
        <v>5000</v>
      </c>
      <c r="J36" s="119">
        <f>I36*H36</f>
        <v>0</v>
      </c>
      <c r="K36" s="120">
        <v>0</v>
      </c>
      <c r="L36" s="122">
        <v>250</v>
      </c>
      <c r="M36" s="119">
        <f>L36*K36</f>
        <v>0</v>
      </c>
      <c r="N36" s="85">
        <f>D36+G36+J36+M36</f>
        <v>167500</v>
      </c>
      <c r="O36" s="1"/>
      <c r="P36" s="1"/>
    </row>
    <row r="37" spans="1:16" x14ac:dyDescent="0.25">
      <c r="A37" s="116" t="s">
        <v>120</v>
      </c>
      <c r="B37" s="117">
        <v>2</v>
      </c>
      <c r="C37" s="118">
        <v>10000</v>
      </c>
      <c r="D37" s="139">
        <f t="shared" ref="D37:D46" si="4">C37*B37</f>
        <v>20000</v>
      </c>
      <c r="E37" s="140"/>
      <c r="F37" s="141">
        <v>7500</v>
      </c>
      <c r="G37" s="142">
        <f t="shared" ref="G37:G46" si="5">F37*E37</f>
        <v>0</v>
      </c>
      <c r="H37" s="143">
        <v>0</v>
      </c>
      <c r="I37" s="121">
        <v>5000</v>
      </c>
      <c r="J37" s="119">
        <f t="shared" ref="J37:J46" si="6">I37*H37</f>
        <v>0</v>
      </c>
      <c r="K37" s="120">
        <v>0</v>
      </c>
      <c r="L37" s="122">
        <v>250</v>
      </c>
      <c r="M37" s="119">
        <f t="shared" ref="M37:M46" si="7">L37*K37</f>
        <v>0</v>
      </c>
      <c r="N37" s="85">
        <f t="shared" ref="N37:N46" si="8">D37+G37+J37+M37</f>
        <v>20000</v>
      </c>
      <c r="O37" s="1"/>
      <c r="P37" s="1"/>
    </row>
    <row r="38" spans="1:16" x14ac:dyDescent="0.25">
      <c r="A38" s="116" t="s">
        <v>121</v>
      </c>
      <c r="B38" s="117">
        <v>0</v>
      </c>
      <c r="C38" s="118">
        <v>10000</v>
      </c>
      <c r="D38" s="139">
        <f t="shared" si="4"/>
        <v>0</v>
      </c>
      <c r="E38" s="140"/>
      <c r="F38" s="141">
        <v>7500</v>
      </c>
      <c r="G38" s="142">
        <f t="shared" si="5"/>
        <v>0</v>
      </c>
      <c r="H38" s="143">
        <v>0</v>
      </c>
      <c r="I38" s="121">
        <v>5000</v>
      </c>
      <c r="J38" s="119">
        <f t="shared" si="6"/>
        <v>0</v>
      </c>
      <c r="K38" s="120">
        <v>0</v>
      </c>
      <c r="L38" s="122">
        <v>250</v>
      </c>
      <c r="M38" s="119">
        <f t="shared" si="7"/>
        <v>0</v>
      </c>
      <c r="N38" s="85">
        <f t="shared" si="8"/>
        <v>0</v>
      </c>
      <c r="O38" s="1"/>
      <c r="P38" s="1"/>
    </row>
    <row r="39" spans="1:16" x14ac:dyDescent="0.25">
      <c r="A39" s="107" t="s">
        <v>122</v>
      </c>
      <c r="B39" s="123"/>
      <c r="C39" s="151"/>
      <c r="D39" s="159"/>
      <c r="E39" s="160"/>
      <c r="F39" s="160"/>
      <c r="G39" s="161"/>
      <c r="H39" s="153"/>
      <c r="I39" s="154"/>
      <c r="J39" s="152"/>
      <c r="K39" s="153"/>
      <c r="L39" s="155"/>
      <c r="M39" s="152"/>
      <c r="N39" s="94"/>
      <c r="O39" s="1"/>
      <c r="P39" s="1"/>
    </row>
    <row r="40" spans="1:16" x14ac:dyDescent="0.25">
      <c r="A40" s="116" t="s">
        <v>119</v>
      </c>
      <c r="B40" s="117">
        <v>1</v>
      </c>
      <c r="C40" s="118">
        <v>10000</v>
      </c>
      <c r="D40" s="139">
        <f t="shared" si="4"/>
        <v>10000</v>
      </c>
      <c r="E40" s="140"/>
      <c r="F40" s="141">
        <v>7500</v>
      </c>
      <c r="G40" s="142">
        <f t="shared" si="5"/>
        <v>0</v>
      </c>
      <c r="H40" s="143">
        <v>0</v>
      </c>
      <c r="I40" s="121">
        <v>5000</v>
      </c>
      <c r="J40" s="119">
        <f t="shared" si="6"/>
        <v>0</v>
      </c>
      <c r="K40" s="120">
        <v>0</v>
      </c>
      <c r="L40" s="122">
        <v>250</v>
      </c>
      <c r="M40" s="119">
        <f t="shared" si="7"/>
        <v>0</v>
      </c>
      <c r="N40" s="85">
        <f t="shared" si="8"/>
        <v>10000</v>
      </c>
      <c r="O40" s="1"/>
      <c r="P40" s="1"/>
    </row>
    <row r="41" spans="1:16" x14ac:dyDescent="0.25">
      <c r="A41" s="116" t="s">
        <v>120</v>
      </c>
      <c r="B41" s="117">
        <v>6</v>
      </c>
      <c r="C41" s="118">
        <v>5000</v>
      </c>
      <c r="D41" s="139">
        <f t="shared" si="4"/>
        <v>30000</v>
      </c>
      <c r="E41" s="140"/>
      <c r="F41" s="141">
        <v>3500</v>
      </c>
      <c r="G41" s="142">
        <f t="shared" si="5"/>
        <v>0</v>
      </c>
      <c r="H41" s="143">
        <v>0</v>
      </c>
      <c r="I41" s="121">
        <v>2500</v>
      </c>
      <c r="J41" s="119">
        <f t="shared" si="6"/>
        <v>0</v>
      </c>
      <c r="K41" s="120">
        <v>0</v>
      </c>
      <c r="L41" s="122">
        <v>250</v>
      </c>
      <c r="M41" s="119">
        <f t="shared" si="7"/>
        <v>0</v>
      </c>
      <c r="N41" s="85">
        <f t="shared" si="8"/>
        <v>30000</v>
      </c>
      <c r="O41" s="1"/>
      <c r="P41" s="1"/>
    </row>
    <row r="42" spans="1:16" x14ac:dyDescent="0.25">
      <c r="A42" s="116" t="s">
        <v>121</v>
      </c>
      <c r="B42" s="117">
        <v>17</v>
      </c>
      <c r="C42" s="118">
        <v>3500</v>
      </c>
      <c r="D42" s="139">
        <f t="shared" si="4"/>
        <v>59500</v>
      </c>
      <c r="E42" s="140">
        <v>2</v>
      </c>
      <c r="F42" s="141">
        <v>3750</v>
      </c>
      <c r="G42" s="142">
        <f t="shared" si="5"/>
        <v>7500</v>
      </c>
      <c r="H42" s="143">
        <v>0</v>
      </c>
      <c r="I42" s="121">
        <v>1750</v>
      </c>
      <c r="J42" s="119">
        <f t="shared" si="6"/>
        <v>0</v>
      </c>
      <c r="K42" s="120">
        <v>0</v>
      </c>
      <c r="L42" s="122">
        <v>250</v>
      </c>
      <c r="M42" s="119">
        <f t="shared" si="7"/>
        <v>0</v>
      </c>
      <c r="N42" s="85">
        <f t="shared" si="8"/>
        <v>67000</v>
      </c>
      <c r="O42" s="1"/>
      <c r="P42" s="1"/>
    </row>
    <row r="43" spans="1:16" x14ac:dyDescent="0.25">
      <c r="A43" s="107" t="s">
        <v>123</v>
      </c>
      <c r="B43" s="123"/>
      <c r="C43" s="151"/>
      <c r="D43" s="159"/>
      <c r="E43" s="160"/>
      <c r="F43" s="160"/>
      <c r="G43" s="161"/>
      <c r="H43" s="153"/>
      <c r="I43" s="156"/>
      <c r="J43" s="152"/>
      <c r="K43" s="153"/>
      <c r="L43" s="155"/>
      <c r="M43" s="152"/>
      <c r="N43" s="94"/>
      <c r="O43" s="1"/>
      <c r="P43" s="1"/>
    </row>
    <row r="44" spans="1:16" x14ac:dyDescent="0.25">
      <c r="A44" s="116" t="s">
        <v>119</v>
      </c>
      <c r="B44" s="117">
        <v>0</v>
      </c>
      <c r="C44" s="118">
        <v>10000</v>
      </c>
      <c r="D44" s="139">
        <f t="shared" si="4"/>
        <v>0</v>
      </c>
      <c r="E44" s="140"/>
      <c r="F44" s="141">
        <v>7500</v>
      </c>
      <c r="G44" s="142">
        <f t="shared" si="5"/>
        <v>0</v>
      </c>
      <c r="H44" s="143">
        <v>0</v>
      </c>
      <c r="I44" s="121">
        <v>5000</v>
      </c>
      <c r="J44" s="119">
        <f t="shared" si="6"/>
        <v>0</v>
      </c>
      <c r="K44" s="120">
        <v>0</v>
      </c>
      <c r="L44" s="122">
        <v>250</v>
      </c>
      <c r="M44" s="119">
        <f t="shared" si="7"/>
        <v>0</v>
      </c>
      <c r="N44" s="85">
        <f t="shared" si="8"/>
        <v>0</v>
      </c>
      <c r="O44" s="1"/>
      <c r="P44" s="1"/>
    </row>
    <row r="45" spans="1:16" x14ac:dyDescent="0.25">
      <c r="A45" s="116" t="s">
        <v>120</v>
      </c>
      <c r="B45" s="117">
        <v>45</v>
      </c>
      <c r="C45" s="118">
        <v>4000</v>
      </c>
      <c r="D45" s="139">
        <f t="shared" si="4"/>
        <v>180000</v>
      </c>
      <c r="E45" s="140">
        <v>3</v>
      </c>
      <c r="F45" s="141">
        <v>3750</v>
      </c>
      <c r="G45" s="142">
        <f t="shared" si="5"/>
        <v>11250</v>
      </c>
      <c r="H45" s="143">
        <v>0</v>
      </c>
      <c r="I45" s="121">
        <v>2000</v>
      </c>
      <c r="J45" s="119">
        <f t="shared" si="6"/>
        <v>0</v>
      </c>
      <c r="K45" s="120">
        <v>1</v>
      </c>
      <c r="L45" s="122">
        <v>250</v>
      </c>
      <c r="M45" s="119">
        <f t="shared" si="7"/>
        <v>250</v>
      </c>
      <c r="N45" s="85">
        <f t="shared" si="8"/>
        <v>191500</v>
      </c>
      <c r="O45" s="1"/>
      <c r="P45" s="1"/>
    </row>
    <row r="46" spans="1:16" ht="15.75" thickBot="1" x14ac:dyDescent="0.3">
      <c r="A46" s="116" t="s">
        <v>121</v>
      </c>
      <c r="B46" s="128">
        <v>434</v>
      </c>
      <c r="C46" s="118">
        <v>1750</v>
      </c>
      <c r="D46" s="139">
        <f t="shared" si="4"/>
        <v>759500</v>
      </c>
      <c r="E46" s="140">
        <v>9</v>
      </c>
      <c r="F46" s="141">
        <v>3750</v>
      </c>
      <c r="G46" s="142">
        <f t="shared" si="5"/>
        <v>33750</v>
      </c>
      <c r="H46" s="145">
        <v>0</v>
      </c>
      <c r="I46" s="121">
        <v>875</v>
      </c>
      <c r="J46" s="119">
        <f t="shared" si="6"/>
        <v>0</v>
      </c>
      <c r="K46" s="129">
        <v>10</v>
      </c>
      <c r="L46" s="122">
        <v>250</v>
      </c>
      <c r="M46" s="119">
        <f t="shared" si="7"/>
        <v>2500</v>
      </c>
      <c r="N46" s="85">
        <f t="shared" si="8"/>
        <v>795750</v>
      </c>
      <c r="O46" s="1"/>
      <c r="P46" s="1"/>
    </row>
    <row r="47" spans="1:16" ht="16.5" thickTop="1" thickBot="1" x14ac:dyDescent="0.3">
      <c r="A47" s="100" t="s">
        <v>124</v>
      </c>
      <c r="B47" s="130">
        <v>521</v>
      </c>
      <c r="C47" s="131"/>
      <c r="D47" s="146">
        <f>SUM(D36:D46)</f>
        <v>1219000</v>
      </c>
      <c r="E47" s="140">
        <v>15</v>
      </c>
      <c r="F47" s="147"/>
      <c r="G47" s="142">
        <f>SUM(G36:G46)</f>
        <v>60000</v>
      </c>
      <c r="H47" s="148">
        <v>0</v>
      </c>
      <c r="I47" s="134"/>
      <c r="J47" s="132">
        <f>SUM(J36:J46)</f>
        <v>0</v>
      </c>
      <c r="K47" s="133">
        <v>11</v>
      </c>
      <c r="L47" s="135"/>
      <c r="M47" s="132">
        <f>SUM(M36:M46)</f>
        <v>2750</v>
      </c>
      <c r="N47" s="136">
        <f>SUM(N36:N46)</f>
        <v>1281750</v>
      </c>
      <c r="O47" s="1"/>
      <c r="P47" s="1"/>
    </row>
    <row r="48" spans="1:16" x14ac:dyDescent="0.25">
      <c r="A48" s="1"/>
      <c r="B48" s="1"/>
      <c r="C48" s="1"/>
      <c r="D48" s="1"/>
      <c r="E48" s="1"/>
      <c r="F48" s="1"/>
      <c r="G48" s="1"/>
      <c r="H48" s="1"/>
      <c r="I48" s="1"/>
      <c r="J48" s="1"/>
      <c r="K48" s="1"/>
      <c r="L48" s="1"/>
      <c r="M48" s="1"/>
      <c r="N48" s="1"/>
      <c r="O48" s="1"/>
      <c r="P48" s="1"/>
    </row>
    <row r="49" spans="1:16" x14ac:dyDescent="0.25">
      <c r="A49" s="1"/>
      <c r="B49" s="1"/>
      <c r="C49" s="1"/>
      <c r="D49" s="1"/>
      <c r="E49" s="1"/>
      <c r="F49" s="1"/>
      <c r="G49" s="1"/>
      <c r="H49" s="1"/>
      <c r="I49" s="1"/>
      <c r="J49" s="1"/>
      <c r="K49" s="1"/>
      <c r="L49" s="1"/>
      <c r="M49" s="1"/>
      <c r="N49" s="1"/>
      <c r="O49" s="1"/>
      <c r="P49" s="1"/>
    </row>
    <row r="50" spans="1:16" ht="30" customHeight="1" x14ac:dyDescent="0.25">
      <c r="A50" s="223" t="s">
        <v>192</v>
      </c>
      <c r="B50" s="223"/>
      <c r="C50" s="223"/>
      <c r="D50" s="223"/>
      <c r="E50" s="223"/>
      <c r="F50" s="223"/>
      <c r="G50" s="223"/>
      <c r="H50" s="223"/>
      <c r="I50" s="223"/>
      <c r="J50" s="223"/>
      <c r="K50" s="223"/>
      <c r="L50" s="223"/>
      <c r="M50" s="223"/>
      <c r="N50" s="223"/>
      <c r="O50" s="223"/>
      <c r="P50" s="223"/>
    </row>
    <row r="51" spans="1:16" x14ac:dyDescent="0.25">
      <c r="A51" s="223"/>
      <c r="B51" s="223"/>
      <c r="C51" s="223"/>
      <c r="D51" s="223"/>
      <c r="E51" s="223"/>
      <c r="F51" s="223"/>
      <c r="G51" s="223"/>
      <c r="H51" s="223"/>
      <c r="I51" s="223"/>
      <c r="J51" s="223"/>
      <c r="K51" s="223"/>
      <c r="L51" s="223"/>
      <c r="M51" s="223"/>
      <c r="N51" s="223"/>
      <c r="O51" s="223"/>
      <c r="P51" s="223"/>
    </row>
    <row r="52" spans="1:16" x14ac:dyDescent="0.25">
      <c r="A52" s="1" t="s">
        <v>125</v>
      </c>
      <c r="B52" s="1"/>
      <c r="C52" s="1"/>
      <c r="D52" s="1"/>
      <c r="E52" s="85">
        <v>1271383</v>
      </c>
      <c r="F52" s="1"/>
      <c r="G52" s="1"/>
      <c r="H52" s="1"/>
      <c r="I52" s="1"/>
      <c r="J52" s="1"/>
      <c r="K52" s="1"/>
      <c r="L52" s="1"/>
      <c r="M52" s="1"/>
      <c r="N52" s="1"/>
      <c r="O52" s="1"/>
      <c r="P52" s="1"/>
    </row>
    <row r="53" spans="1:16" x14ac:dyDescent="0.25">
      <c r="A53" s="1" t="s">
        <v>185</v>
      </c>
      <c r="B53" s="1"/>
      <c r="C53" s="1"/>
      <c r="D53" s="1"/>
      <c r="E53" s="149">
        <v>1119350</v>
      </c>
      <c r="F53" s="1"/>
      <c r="G53" s="1"/>
      <c r="H53" s="1"/>
      <c r="I53" s="1"/>
      <c r="J53" s="1"/>
      <c r="K53" s="1"/>
      <c r="L53" s="1"/>
      <c r="M53" s="1"/>
      <c r="N53" s="1"/>
      <c r="O53" s="1"/>
      <c r="P53" s="1"/>
    </row>
    <row r="54" spans="1:16" x14ac:dyDescent="0.25">
      <c r="A54" s="1" t="s">
        <v>129</v>
      </c>
      <c r="B54" s="1"/>
      <c r="C54" s="1"/>
      <c r="D54" s="1"/>
      <c r="E54" s="85">
        <v>152033</v>
      </c>
      <c r="F54" s="1"/>
      <c r="G54" s="1"/>
      <c r="H54" s="1"/>
      <c r="I54" s="1"/>
      <c r="J54" s="1"/>
      <c r="K54" s="1"/>
      <c r="L54" s="1"/>
      <c r="M54" s="1"/>
      <c r="N54" s="1"/>
      <c r="O54" s="1"/>
      <c r="P54" s="1"/>
    </row>
    <row r="55" spans="1:16" x14ac:dyDescent="0.25">
      <c r="A55" s="1"/>
      <c r="B55" s="1"/>
      <c r="C55" s="1"/>
      <c r="D55" s="1"/>
      <c r="E55" s="1"/>
      <c r="F55" s="1"/>
      <c r="G55" s="1"/>
      <c r="H55" s="1"/>
      <c r="I55" s="1"/>
      <c r="J55" s="1"/>
      <c r="K55" s="1"/>
      <c r="L55" s="1"/>
      <c r="M55" s="1"/>
      <c r="N55" s="1"/>
      <c r="O55" s="1"/>
      <c r="P55" s="1"/>
    </row>
    <row r="56" spans="1:16" x14ac:dyDescent="0.25">
      <c r="A56" s="1"/>
      <c r="B56" s="1"/>
      <c r="C56" s="1"/>
      <c r="D56" s="1"/>
      <c r="E56" s="1"/>
      <c r="F56" s="1"/>
      <c r="G56" s="1"/>
      <c r="H56" s="1"/>
      <c r="I56" s="1"/>
      <c r="J56" s="1"/>
      <c r="K56" s="1"/>
      <c r="L56" s="1"/>
      <c r="M56" s="1"/>
      <c r="N56" s="1"/>
      <c r="O56" s="1"/>
      <c r="P56" s="1"/>
    </row>
    <row r="57" spans="1:16" ht="15" customHeight="1" x14ac:dyDescent="0.25">
      <c r="A57" s="1"/>
      <c r="B57" s="226" t="s">
        <v>81</v>
      </c>
      <c r="C57" s="227"/>
      <c r="D57" s="228"/>
      <c r="E57" s="226" t="s">
        <v>126</v>
      </c>
      <c r="F57" s="227"/>
      <c r="G57" s="228"/>
      <c r="H57" s="229" t="s">
        <v>127</v>
      </c>
      <c r="I57" s="230"/>
      <c r="J57" s="231"/>
      <c r="K57" s="232" t="s">
        <v>115</v>
      </c>
      <c r="L57" s="233"/>
      <c r="M57" s="233"/>
      <c r="N57" s="224" t="s">
        <v>116</v>
      </c>
      <c r="O57" s="1"/>
      <c r="P57" s="1"/>
    </row>
    <row r="58" spans="1:16" ht="30" x14ac:dyDescent="0.25">
      <c r="A58" s="1"/>
      <c r="B58" s="101" t="s">
        <v>86</v>
      </c>
      <c r="C58" s="102" t="s">
        <v>117</v>
      </c>
      <c r="D58" s="103" t="s">
        <v>87</v>
      </c>
      <c r="E58" s="101" t="s">
        <v>86</v>
      </c>
      <c r="F58" s="137" t="s">
        <v>128</v>
      </c>
      <c r="G58" s="103" t="s">
        <v>87</v>
      </c>
      <c r="H58" s="101" t="s">
        <v>86</v>
      </c>
      <c r="I58" s="104" t="s">
        <v>118</v>
      </c>
      <c r="J58" s="103" t="s">
        <v>87</v>
      </c>
      <c r="K58" s="105" t="s">
        <v>86</v>
      </c>
      <c r="L58" s="106" t="s">
        <v>118</v>
      </c>
      <c r="M58" s="103" t="s">
        <v>87</v>
      </c>
      <c r="N58" s="225"/>
      <c r="O58" s="1"/>
      <c r="P58" s="1"/>
    </row>
    <row r="59" spans="1:16" x14ac:dyDescent="0.25">
      <c r="A59" s="107" t="s">
        <v>41</v>
      </c>
      <c r="B59" s="108"/>
      <c r="C59" s="109"/>
      <c r="D59" s="110"/>
      <c r="E59" s="138"/>
      <c r="F59" s="138"/>
      <c r="G59" s="138"/>
      <c r="H59" s="111"/>
      <c r="I59" s="112"/>
      <c r="J59" s="110"/>
      <c r="K59" s="113"/>
      <c r="L59" s="114"/>
      <c r="M59" s="110"/>
      <c r="N59" s="115"/>
      <c r="O59" s="1"/>
      <c r="P59" s="1"/>
    </row>
    <row r="60" spans="1:16" x14ac:dyDescent="0.25">
      <c r="A60" s="116" t="s">
        <v>119</v>
      </c>
      <c r="B60" s="117">
        <v>16</v>
      </c>
      <c r="C60" s="118">
        <v>10000</v>
      </c>
      <c r="D60" s="139">
        <f>B60*C60</f>
        <v>160000</v>
      </c>
      <c r="E60" s="140">
        <v>1</v>
      </c>
      <c r="F60" s="141">
        <v>7500</v>
      </c>
      <c r="G60" s="142">
        <f>E60*F60</f>
        <v>7500</v>
      </c>
      <c r="H60" s="143">
        <v>0</v>
      </c>
      <c r="I60" s="121">
        <v>5000</v>
      </c>
      <c r="J60" s="119">
        <f>H60*I60</f>
        <v>0</v>
      </c>
      <c r="K60" s="120">
        <v>0</v>
      </c>
      <c r="L60" s="122">
        <v>250</v>
      </c>
      <c r="M60" s="119">
        <f>L60*K60</f>
        <v>0</v>
      </c>
      <c r="N60" s="85">
        <f>D60+G60+J60+M60</f>
        <v>167500</v>
      </c>
      <c r="O60" s="1"/>
      <c r="P60" s="1"/>
    </row>
    <row r="61" spans="1:16" x14ac:dyDescent="0.25">
      <c r="A61" s="116" t="s">
        <v>120</v>
      </c>
      <c r="B61" s="117">
        <v>2</v>
      </c>
      <c r="C61" s="118">
        <v>10000</v>
      </c>
      <c r="D61" s="139">
        <f t="shared" ref="D61:D70" si="9">B61*C61</f>
        <v>20000</v>
      </c>
      <c r="E61" s="140"/>
      <c r="F61" s="141">
        <v>7500</v>
      </c>
      <c r="G61" s="142">
        <f t="shared" ref="G61:G70" si="10">E61*F61</f>
        <v>0</v>
      </c>
      <c r="H61" s="143">
        <v>0</v>
      </c>
      <c r="I61" s="121">
        <v>5000</v>
      </c>
      <c r="J61" s="119">
        <f t="shared" ref="J61:J70" si="11">H61*I61</f>
        <v>0</v>
      </c>
      <c r="K61" s="120">
        <v>0</v>
      </c>
      <c r="L61" s="122">
        <v>250</v>
      </c>
      <c r="M61" s="119">
        <f t="shared" ref="M61:M70" si="12">L61*K61</f>
        <v>0</v>
      </c>
      <c r="N61" s="85">
        <f t="shared" ref="N61:N70" si="13">D61+G61+J61+M61</f>
        <v>20000</v>
      </c>
      <c r="O61" s="1"/>
      <c r="P61" s="1"/>
    </row>
    <row r="62" spans="1:16" x14ac:dyDescent="0.25">
      <c r="A62" s="116" t="s">
        <v>121</v>
      </c>
      <c r="B62" s="117">
        <v>0</v>
      </c>
      <c r="C62" s="118">
        <v>10000</v>
      </c>
      <c r="D62" s="139">
        <f t="shared" si="9"/>
        <v>0</v>
      </c>
      <c r="E62" s="140"/>
      <c r="F62" s="141">
        <v>7500</v>
      </c>
      <c r="G62" s="142">
        <f t="shared" si="10"/>
        <v>0</v>
      </c>
      <c r="H62" s="143">
        <v>0</v>
      </c>
      <c r="I62" s="121">
        <v>5000</v>
      </c>
      <c r="J62" s="119">
        <f t="shared" si="11"/>
        <v>0</v>
      </c>
      <c r="K62" s="120">
        <v>0</v>
      </c>
      <c r="L62" s="122">
        <v>250</v>
      </c>
      <c r="M62" s="119">
        <f t="shared" si="12"/>
        <v>0</v>
      </c>
      <c r="N62" s="85">
        <f t="shared" si="13"/>
        <v>0</v>
      </c>
      <c r="O62" s="1"/>
      <c r="P62" s="1"/>
    </row>
    <row r="63" spans="1:16" x14ac:dyDescent="0.25">
      <c r="A63" s="107" t="s">
        <v>122</v>
      </c>
      <c r="B63" s="123"/>
      <c r="C63" s="124"/>
      <c r="D63" s="139">
        <f t="shared" si="9"/>
        <v>0</v>
      </c>
      <c r="E63" s="144"/>
      <c r="F63" s="144"/>
      <c r="G63" s="142">
        <f t="shared" si="10"/>
        <v>0</v>
      </c>
      <c r="H63" s="126"/>
      <c r="I63" s="114"/>
      <c r="J63" s="119">
        <f t="shared" si="11"/>
        <v>0</v>
      </c>
      <c r="K63" s="126"/>
      <c r="L63" s="127"/>
      <c r="M63" s="119">
        <f t="shared" si="12"/>
        <v>0</v>
      </c>
      <c r="N63" s="85">
        <f t="shared" si="13"/>
        <v>0</v>
      </c>
      <c r="O63" s="1"/>
      <c r="P63" s="1"/>
    </row>
    <row r="64" spans="1:16" x14ac:dyDescent="0.25">
      <c r="A64" s="116" t="s">
        <v>119</v>
      </c>
      <c r="B64" s="117">
        <v>1</v>
      </c>
      <c r="C64" s="118">
        <v>10000</v>
      </c>
      <c r="D64" s="139">
        <f t="shared" si="9"/>
        <v>10000</v>
      </c>
      <c r="E64" s="140"/>
      <c r="F64" s="141">
        <v>7500</v>
      </c>
      <c r="G64" s="142">
        <f t="shared" si="10"/>
        <v>0</v>
      </c>
      <c r="H64" s="143">
        <v>0</v>
      </c>
      <c r="I64" s="121">
        <v>5000</v>
      </c>
      <c r="J64" s="119">
        <f t="shared" si="11"/>
        <v>0</v>
      </c>
      <c r="K64" s="120">
        <v>0</v>
      </c>
      <c r="L64" s="122">
        <v>250</v>
      </c>
      <c r="M64" s="119">
        <f t="shared" si="12"/>
        <v>0</v>
      </c>
      <c r="N64" s="85">
        <f t="shared" si="13"/>
        <v>10000</v>
      </c>
      <c r="O64" s="1"/>
      <c r="P64" s="1"/>
    </row>
    <row r="65" spans="1:16" x14ac:dyDescent="0.25">
      <c r="A65" s="116" t="s">
        <v>120</v>
      </c>
      <c r="B65" s="117">
        <v>6</v>
      </c>
      <c r="C65" s="118">
        <v>7000</v>
      </c>
      <c r="D65" s="139">
        <f t="shared" si="9"/>
        <v>42000</v>
      </c>
      <c r="E65" s="140"/>
      <c r="F65" s="141">
        <v>3750</v>
      </c>
      <c r="G65" s="142">
        <f t="shared" si="10"/>
        <v>0</v>
      </c>
      <c r="H65" s="143">
        <v>0</v>
      </c>
      <c r="I65" s="121">
        <v>3500</v>
      </c>
      <c r="J65" s="119">
        <f t="shared" si="11"/>
        <v>0</v>
      </c>
      <c r="K65" s="120">
        <v>0</v>
      </c>
      <c r="L65" s="122">
        <v>250</v>
      </c>
      <c r="M65" s="119">
        <f t="shared" si="12"/>
        <v>0</v>
      </c>
      <c r="N65" s="85">
        <f t="shared" si="13"/>
        <v>42000</v>
      </c>
      <c r="O65" s="1"/>
      <c r="P65" s="1"/>
    </row>
    <row r="66" spans="1:16" x14ac:dyDescent="0.25">
      <c r="A66" s="116" t="s">
        <v>121</v>
      </c>
      <c r="B66" s="117">
        <v>17</v>
      </c>
      <c r="C66" s="118">
        <v>3500</v>
      </c>
      <c r="D66" s="139">
        <f t="shared" si="9"/>
        <v>59500</v>
      </c>
      <c r="E66" s="140">
        <v>2</v>
      </c>
      <c r="F66" s="141">
        <v>3750</v>
      </c>
      <c r="G66" s="142">
        <f t="shared" si="10"/>
        <v>7500</v>
      </c>
      <c r="H66" s="143">
        <v>0</v>
      </c>
      <c r="I66" s="121">
        <v>1750</v>
      </c>
      <c r="J66" s="119">
        <f t="shared" si="11"/>
        <v>0</v>
      </c>
      <c r="K66" s="120">
        <v>0</v>
      </c>
      <c r="L66" s="122">
        <v>250</v>
      </c>
      <c r="M66" s="119">
        <f t="shared" si="12"/>
        <v>0</v>
      </c>
      <c r="N66" s="85">
        <f t="shared" si="13"/>
        <v>67000</v>
      </c>
      <c r="O66" s="1"/>
      <c r="P66" s="1"/>
    </row>
    <row r="67" spans="1:16" x14ac:dyDescent="0.25">
      <c r="A67" s="107" t="s">
        <v>123</v>
      </c>
      <c r="B67" s="123"/>
      <c r="C67" s="124"/>
      <c r="D67" s="139">
        <f t="shared" si="9"/>
        <v>0</v>
      </c>
      <c r="E67" s="144"/>
      <c r="F67" s="144"/>
      <c r="G67" s="142">
        <f t="shared" si="10"/>
        <v>0</v>
      </c>
      <c r="H67" s="126"/>
      <c r="I67" s="125"/>
      <c r="J67" s="119">
        <f t="shared" si="11"/>
        <v>0</v>
      </c>
      <c r="K67" s="126"/>
      <c r="L67" s="127"/>
      <c r="M67" s="119">
        <f t="shared" si="12"/>
        <v>0</v>
      </c>
      <c r="N67" s="85">
        <f t="shared" si="13"/>
        <v>0</v>
      </c>
      <c r="O67" s="1"/>
      <c r="P67" s="1"/>
    </row>
    <row r="68" spans="1:16" x14ac:dyDescent="0.25">
      <c r="A68" s="116" t="s">
        <v>119</v>
      </c>
      <c r="B68" s="117">
        <v>0</v>
      </c>
      <c r="C68" s="118">
        <v>10000</v>
      </c>
      <c r="D68" s="139">
        <f t="shared" si="9"/>
        <v>0</v>
      </c>
      <c r="E68" s="140"/>
      <c r="F68" s="141">
        <v>7500</v>
      </c>
      <c r="G68" s="142">
        <f t="shared" si="10"/>
        <v>0</v>
      </c>
      <c r="H68" s="143">
        <v>0</v>
      </c>
      <c r="I68" s="121">
        <v>5000</v>
      </c>
      <c r="J68" s="119">
        <f t="shared" si="11"/>
        <v>0</v>
      </c>
      <c r="K68" s="120">
        <v>0</v>
      </c>
      <c r="L68" s="122">
        <v>250</v>
      </c>
      <c r="M68" s="119">
        <f t="shared" si="12"/>
        <v>0</v>
      </c>
      <c r="N68" s="85">
        <f t="shared" si="13"/>
        <v>0</v>
      </c>
      <c r="O68" s="1"/>
      <c r="P68" s="1"/>
    </row>
    <row r="69" spans="1:16" x14ac:dyDescent="0.25">
      <c r="A69" s="116" t="s">
        <v>120</v>
      </c>
      <c r="B69" s="117">
        <v>45</v>
      </c>
      <c r="C69" s="118">
        <v>3500</v>
      </c>
      <c r="D69" s="139">
        <f t="shared" si="9"/>
        <v>157500</v>
      </c>
      <c r="E69" s="140">
        <v>3</v>
      </c>
      <c r="F69" s="141">
        <v>3750</v>
      </c>
      <c r="G69" s="142">
        <f t="shared" si="10"/>
        <v>11250</v>
      </c>
      <c r="H69" s="143">
        <v>0</v>
      </c>
      <c r="I69" s="121">
        <v>1750</v>
      </c>
      <c r="J69" s="119">
        <f t="shared" si="11"/>
        <v>0</v>
      </c>
      <c r="K69" s="120">
        <v>1</v>
      </c>
      <c r="L69" s="122">
        <v>250</v>
      </c>
      <c r="M69" s="119">
        <f t="shared" si="12"/>
        <v>250</v>
      </c>
      <c r="N69" s="85">
        <f t="shared" si="13"/>
        <v>169000</v>
      </c>
      <c r="O69" s="1"/>
      <c r="P69" s="1"/>
    </row>
    <row r="70" spans="1:16" ht="15.75" thickBot="1" x14ac:dyDescent="0.3">
      <c r="A70" s="116" t="s">
        <v>121</v>
      </c>
      <c r="B70" s="128">
        <v>434</v>
      </c>
      <c r="C70" s="118">
        <v>1400</v>
      </c>
      <c r="D70" s="139">
        <f t="shared" si="9"/>
        <v>607600</v>
      </c>
      <c r="E70" s="140">
        <v>9</v>
      </c>
      <c r="F70" s="141">
        <v>3750</v>
      </c>
      <c r="G70" s="142">
        <f t="shared" si="10"/>
        <v>33750</v>
      </c>
      <c r="H70" s="145">
        <v>0</v>
      </c>
      <c r="I70" s="121">
        <v>700</v>
      </c>
      <c r="J70" s="119">
        <f t="shared" si="11"/>
        <v>0</v>
      </c>
      <c r="K70" s="129">
        <v>10</v>
      </c>
      <c r="L70" s="122">
        <v>250</v>
      </c>
      <c r="M70" s="119">
        <f t="shared" si="12"/>
        <v>2500</v>
      </c>
      <c r="N70" s="85">
        <f t="shared" si="13"/>
        <v>643850</v>
      </c>
      <c r="O70" s="1"/>
      <c r="P70" s="1"/>
    </row>
    <row r="71" spans="1:16" ht="16.5" thickTop="1" thickBot="1" x14ac:dyDescent="0.3">
      <c r="A71" s="100" t="s">
        <v>124</v>
      </c>
      <c r="B71" s="130">
        <v>521</v>
      </c>
      <c r="C71" s="131"/>
      <c r="D71" s="146">
        <f>SUM(D60:D70)</f>
        <v>1056600</v>
      </c>
      <c r="E71" s="140">
        <v>15</v>
      </c>
      <c r="F71" s="147"/>
      <c r="G71" s="142">
        <f>SUM(G60:G70)</f>
        <v>60000</v>
      </c>
      <c r="H71" s="148">
        <v>0</v>
      </c>
      <c r="I71" s="134"/>
      <c r="J71" s="132">
        <f>SUM(J60:J70)</f>
        <v>0</v>
      </c>
      <c r="K71" s="133">
        <v>11</v>
      </c>
      <c r="L71" s="135"/>
      <c r="M71" s="132">
        <f>SUM(M60:M70)</f>
        <v>2750</v>
      </c>
      <c r="N71" s="136">
        <f>SUM(N60:N70)</f>
        <v>1119350</v>
      </c>
      <c r="O71" s="1"/>
      <c r="P71" s="1"/>
    </row>
  </sheetData>
  <mergeCells count="16">
    <mergeCell ref="B7:D7"/>
    <mergeCell ref="E7:G7"/>
    <mergeCell ref="H7:J7"/>
    <mergeCell ref="K7:K8"/>
    <mergeCell ref="A25:I27"/>
    <mergeCell ref="N33:N34"/>
    <mergeCell ref="A50:P51"/>
    <mergeCell ref="B57:D57"/>
    <mergeCell ref="E57:G57"/>
    <mergeCell ref="H57:J57"/>
    <mergeCell ref="K57:M57"/>
    <mergeCell ref="N57:N58"/>
    <mergeCell ref="B33:D33"/>
    <mergeCell ref="E33:G33"/>
    <mergeCell ref="H33:J33"/>
    <mergeCell ref="K33:M3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70066-A485-4F1F-972B-2240DAF7D612}">
  <dimension ref="A1:N38"/>
  <sheetViews>
    <sheetView tabSelected="1" workbookViewId="0">
      <selection activeCell="B1" sqref="B1"/>
    </sheetView>
  </sheetViews>
  <sheetFormatPr defaultRowHeight="15" x14ac:dyDescent="0.25"/>
  <sheetData>
    <row r="1" spans="1:14" x14ac:dyDescent="0.25">
      <c r="A1" s="1" t="s">
        <v>182</v>
      </c>
      <c r="B1" s="1"/>
      <c r="C1" s="1"/>
      <c r="D1" s="1"/>
      <c r="E1" s="1"/>
      <c r="F1" s="1"/>
      <c r="G1" s="1"/>
      <c r="H1" s="1"/>
      <c r="I1" s="1"/>
      <c r="J1" s="1"/>
      <c r="K1" s="1"/>
      <c r="L1" s="1"/>
      <c r="M1" s="1"/>
      <c r="N1" s="1"/>
    </row>
    <row r="2" spans="1:14" x14ac:dyDescent="0.25">
      <c r="A2" s="1"/>
      <c r="B2" s="1"/>
      <c r="C2" s="1"/>
      <c r="D2" s="1"/>
      <c r="E2" s="1"/>
      <c r="F2" s="1"/>
      <c r="G2" s="1"/>
      <c r="H2" s="1"/>
      <c r="I2" s="1"/>
      <c r="J2" s="1"/>
      <c r="K2" s="1"/>
      <c r="L2" s="1"/>
      <c r="M2" s="1"/>
      <c r="N2" s="1"/>
    </row>
    <row r="3" spans="1:14" x14ac:dyDescent="0.25">
      <c r="A3" s="69"/>
      <c r="B3" s="222" t="s">
        <v>81</v>
      </c>
      <c r="C3" s="222"/>
      <c r="D3" s="222"/>
      <c r="E3" s="222" t="s">
        <v>82</v>
      </c>
      <c r="F3" s="222"/>
      <c r="G3" s="222"/>
      <c r="H3" s="222" t="s">
        <v>83</v>
      </c>
      <c r="I3" s="222"/>
      <c r="J3" s="222"/>
      <c r="K3" s="72" t="s">
        <v>84</v>
      </c>
      <c r="L3" s="1"/>
      <c r="M3" s="1"/>
      <c r="N3" s="1"/>
    </row>
    <row r="4" spans="1:14" x14ac:dyDescent="0.25">
      <c r="A4" s="70" t="s">
        <v>85</v>
      </c>
      <c r="B4" s="71" t="s">
        <v>86</v>
      </c>
      <c r="C4" s="71"/>
      <c r="D4" s="73" t="s">
        <v>87</v>
      </c>
      <c r="E4" s="71" t="s">
        <v>86</v>
      </c>
      <c r="F4" s="71"/>
      <c r="G4" s="73" t="s">
        <v>87</v>
      </c>
      <c r="H4" s="71" t="s">
        <v>86</v>
      </c>
      <c r="I4" s="71"/>
      <c r="J4" s="73" t="s">
        <v>87</v>
      </c>
      <c r="K4" s="72"/>
      <c r="L4" s="1"/>
      <c r="M4" s="1"/>
      <c r="N4" s="1"/>
    </row>
    <row r="5" spans="1:14" x14ac:dyDescent="0.25">
      <c r="A5" s="74" t="s">
        <v>147</v>
      </c>
      <c r="B5" s="75"/>
      <c r="C5" s="75"/>
      <c r="D5" s="76"/>
      <c r="E5" s="77"/>
      <c r="F5" s="77"/>
      <c r="G5" s="77"/>
      <c r="H5" s="77"/>
      <c r="I5" s="77"/>
      <c r="J5" s="77"/>
      <c r="K5" s="78"/>
      <c r="L5" s="1"/>
      <c r="M5" s="1"/>
      <c r="N5" s="1"/>
    </row>
    <row r="6" spans="1:14" x14ac:dyDescent="0.25">
      <c r="A6" s="162" t="s">
        <v>148</v>
      </c>
      <c r="B6" s="80">
        <v>5</v>
      </c>
      <c r="C6" s="81">
        <v>3500</v>
      </c>
      <c r="D6" s="82">
        <f>C6*B6</f>
        <v>17500</v>
      </c>
      <c r="E6" s="1"/>
      <c r="F6" s="83">
        <v>1750</v>
      </c>
      <c r="G6" s="84">
        <f>F6*E6</f>
        <v>0</v>
      </c>
      <c r="H6" s="1"/>
      <c r="I6" s="83">
        <v>250</v>
      </c>
      <c r="J6" s="84">
        <f>I6*H6</f>
        <v>0</v>
      </c>
      <c r="K6" s="85">
        <f>SUM(D6,G6,J6)</f>
        <v>17500</v>
      </c>
      <c r="L6" s="1"/>
      <c r="M6" s="1"/>
      <c r="N6" s="1"/>
    </row>
    <row r="7" spans="1:14" x14ac:dyDescent="0.25">
      <c r="A7" s="162" t="s">
        <v>149</v>
      </c>
      <c r="B7" s="80">
        <v>3</v>
      </c>
      <c r="C7" s="81">
        <v>5000</v>
      </c>
      <c r="D7" s="82">
        <f t="shared" ref="D7:D10" si="0">C7*B7</f>
        <v>15000</v>
      </c>
      <c r="E7" s="1"/>
      <c r="F7" s="83">
        <v>2500</v>
      </c>
      <c r="G7" s="84">
        <f t="shared" ref="G7:G10" si="1">F7*E7</f>
        <v>0</v>
      </c>
      <c r="H7" s="1"/>
      <c r="I7" s="83">
        <v>250</v>
      </c>
      <c r="J7" s="84">
        <f t="shared" ref="J7:J10" si="2">I7*H7</f>
        <v>0</v>
      </c>
      <c r="K7" s="85">
        <f t="shared" ref="K7:K10" si="3">SUM(D7,G7,J7)</f>
        <v>15000</v>
      </c>
      <c r="L7" s="1"/>
      <c r="M7" s="1"/>
      <c r="N7" s="1"/>
    </row>
    <row r="8" spans="1:14" x14ac:dyDescent="0.25">
      <c r="A8" s="162" t="s">
        <v>150</v>
      </c>
      <c r="B8" s="80">
        <v>3</v>
      </c>
      <c r="C8" s="81">
        <v>7500</v>
      </c>
      <c r="D8" s="82">
        <f t="shared" si="0"/>
        <v>22500</v>
      </c>
      <c r="E8" s="1"/>
      <c r="F8" s="83">
        <v>3750</v>
      </c>
      <c r="G8" s="84">
        <f t="shared" si="1"/>
        <v>0</v>
      </c>
      <c r="H8" s="1"/>
      <c r="I8" s="83">
        <v>250</v>
      </c>
      <c r="J8" s="84">
        <f t="shared" si="2"/>
        <v>0</v>
      </c>
      <c r="K8" s="85">
        <f t="shared" si="3"/>
        <v>22500</v>
      </c>
      <c r="L8" s="1"/>
      <c r="M8" s="1"/>
      <c r="N8" s="1"/>
    </row>
    <row r="9" spans="1:14" x14ac:dyDescent="0.25">
      <c r="A9" s="162" t="s">
        <v>151</v>
      </c>
      <c r="B9" s="80">
        <v>2</v>
      </c>
      <c r="C9" s="81">
        <v>10000</v>
      </c>
      <c r="D9" s="82">
        <f t="shared" si="0"/>
        <v>20000</v>
      </c>
      <c r="E9" s="1"/>
      <c r="F9" s="83">
        <v>5000</v>
      </c>
      <c r="G9" s="84">
        <f t="shared" si="1"/>
        <v>0</v>
      </c>
      <c r="H9" s="1"/>
      <c r="I9" s="83">
        <v>250</v>
      </c>
      <c r="J9" s="84">
        <f t="shared" si="2"/>
        <v>0</v>
      </c>
      <c r="K9" s="85">
        <f t="shared" si="3"/>
        <v>20000</v>
      </c>
      <c r="L9" s="1"/>
      <c r="M9" s="1"/>
      <c r="N9" s="1"/>
    </row>
    <row r="10" spans="1:14" x14ac:dyDescent="0.25">
      <c r="A10" s="162" t="s">
        <v>152</v>
      </c>
      <c r="B10" s="80">
        <v>2</v>
      </c>
      <c r="C10" s="81">
        <v>12500</v>
      </c>
      <c r="D10" s="82">
        <f t="shared" si="0"/>
        <v>25000</v>
      </c>
      <c r="E10" s="1"/>
      <c r="F10" s="83">
        <v>6250</v>
      </c>
      <c r="G10" s="84">
        <f t="shared" si="1"/>
        <v>0</v>
      </c>
      <c r="H10" s="1"/>
      <c r="I10" s="83">
        <v>250</v>
      </c>
      <c r="J10" s="84">
        <f t="shared" si="2"/>
        <v>0</v>
      </c>
      <c r="K10" s="85">
        <f t="shared" si="3"/>
        <v>25000</v>
      </c>
      <c r="L10" s="1"/>
      <c r="M10" s="1"/>
      <c r="N10" s="1"/>
    </row>
    <row r="11" spans="1:14" x14ac:dyDescent="0.25">
      <c r="A11" s="87" t="s">
        <v>153</v>
      </c>
      <c r="B11" s="88"/>
      <c r="C11" s="88"/>
      <c r="D11" s="89"/>
      <c r="E11" s="90"/>
      <c r="F11" s="90"/>
      <c r="G11" s="90"/>
      <c r="H11" s="90"/>
      <c r="I11" s="90"/>
      <c r="J11" s="90"/>
      <c r="K11" s="90"/>
      <c r="L11" s="1"/>
      <c r="M11" s="1"/>
      <c r="N11" s="1"/>
    </row>
    <row r="12" spans="1:14" x14ac:dyDescent="0.25">
      <c r="A12" s="162" t="s">
        <v>154</v>
      </c>
      <c r="B12" s="80">
        <v>5</v>
      </c>
      <c r="C12" s="81">
        <v>7500</v>
      </c>
      <c r="D12" s="82">
        <f>C12*B12</f>
        <v>37500</v>
      </c>
      <c r="E12" s="1"/>
      <c r="F12" s="83">
        <v>3750</v>
      </c>
      <c r="G12" s="84">
        <f>F12*E12</f>
        <v>0</v>
      </c>
      <c r="H12" s="1"/>
      <c r="I12" s="83">
        <v>250</v>
      </c>
      <c r="J12" s="84">
        <f>I12*H12</f>
        <v>0</v>
      </c>
      <c r="K12" s="85">
        <f>SUM(J12,G12,D12)</f>
        <v>37500</v>
      </c>
      <c r="L12" s="1"/>
      <c r="M12" s="1"/>
      <c r="N12" s="1"/>
    </row>
    <row r="13" spans="1:14" x14ac:dyDescent="0.25">
      <c r="A13" s="162" t="s">
        <v>155</v>
      </c>
      <c r="B13" s="80">
        <v>5</v>
      </c>
      <c r="C13" s="81">
        <v>10000</v>
      </c>
      <c r="D13" s="82">
        <f t="shared" ref="D13:D16" si="4">C13*B13</f>
        <v>50000</v>
      </c>
      <c r="E13" s="1"/>
      <c r="F13" s="83">
        <v>5000</v>
      </c>
      <c r="G13" s="84">
        <f t="shared" ref="G13:G16" si="5">F13*E13</f>
        <v>0</v>
      </c>
      <c r="H13" s="1"/>
      <c r="I13" s="83">
        <v>250</v>
      </c>
      <c r="J13" s="84">
        <f t="shared" ref="J13:J16" si="6">I13*H13</f>
        <v>0</v>
      </c>
      <c r="K13" s="85">
        <f t="shared" ref="K13:K17" si="7">SUM(J13,G13,D13)</f>
        <v>50000</v>
      </c>
      <c r="L13" s="1"/>
      <c r="M13" s="1"/>
      <c r="N13" s="1"/>
    </row>
    <row r="14" spans="1:14" x14ac:dyDescent="0.25">
      <c r="A14" s="162" t="s">
        <v>156</v>
      </c>
      <c r="B14" s="80">
        <v>10</v>
      </c>
      <c r="C14" s="81">
        <v>12500</v>
      </c>
      <c r="D14" s="82">
        <f t="shared" si="4"/>
        <v>125000</v>
      </c>
      <c r="E14" s="1"/>
      <c r="F14" s="83">
        <v>6250</v>
      </c>
      <c r="G14" s="84">
        <f t="shared" si="5"/>
        <v>0</v>
      </c>
      <c r="H14" s="1"/>
      <c r="I14" s="83">
        <v>250</v>
      </c>
      <c r="J14" s="84">
        <f t="shared" si="6"/>
        <v>0</v>
      </c>
      <c r="K14" s="85">
        <f t="shared" si="7"/>
        <v>125000</v>
      </c>
      <c r="L14" s="1"/>
      <c r="M14" s="1"/>
      <c r="N14" s="1"/>
    </row>
    <row r="15" spans="1:14" x14ac:dyDescent="0.25">
      <c r="A15" s="162" t="s">
        <v>157</v>
      </c>
      <c r="B15" s="80">
        <v>10</v>
      </c>
      <c r="C15" s="81">
        <v>15000</v>
      </c>
      <c r="D15" s="82">
        <f t="shared" si="4"/>
        <v>150000</v>
      </c>
      <c r="E15" s="1"/>
      <c r="F15" s="83">
        <v>7500</v>
      </c>
      <c r="G15" s="84">
        <f t="shared" si="5"/>
        <v>0</v>
      </c>
      <c r="H15" s="1"/>
      <c r="I15" s="83">
        <v>250</v>
      </c>
      <c r="J15" s="84">
        <f t="shared" si="6"/>
        <v>0</v>
      </c>
      <c r="K15" s="85">
        <f t="shared" si="7"/>
        <v>150000</v>
      </c>
      <c r="L15" s="1"/>
      <c r="M15" s="1"/>
      <c r="N15" s="1"/>
    </row>
    <row r="16" spans="1:14" x14ac:dyDescent="0.25">
      <c r="A16" s="162" t="s">
        <v>158</v>
      </c>
      <c r="B16" s="80">
        <v>10</v>
      </c>
      <c r="C16" s="81">
        <v>17500</v>
      </c>
      <c r="D16" s="82">
        <f t="shared" si="4"/>
        <v>175000</v>
      </c>
      <c r="E16" s="1"/>
      <c r="F16" s="83">
        <v>8750</v>
      </c>
      <c r="G16" s="84">
        <f t="shared" si="5"/>
        <v>0</v>
      </c>
      <c r="H16" s="1"/>
      <c r="I16" s="83">
        <v>250</v>
      </c>
      <c r="J16" s="84">
        <f t="shared" si="6"/>
        <v>0</v>
      </c>
      <c r="K16" s="85">
        <f t="shared" si="7"/>
        <v>175000</v>
      </c>
      <c r="L16" s="1"/>
      <c r="M16" s="1"/>
      <c r="N16" s="1"/>
    </row>
    <row r="17" spans="1:14" x14ac:dyDescent="0.25">
      <c r="A17" s="79" t="s">
        <v>99</v>
      </c>
      <c r="B17" s="80">
        <v>55</v>
      </c>
      <c r="C17" s="91"/>
      <c r="D17" s="82">
        <f>SUM(D6:D16)</f>
        <v>637500</v>
      </c>
      <c r="E17" s="1"/>
      <c r="F17" s="93"/>
      <c r="G17" s="84">
        <f>SUM(G6:G16)</f>
        <v>0</v>
      </c>
      <c r="H17" s="1"/>
      <c r="I17" s="93"/>
      <c r="J17" s="84">
        <f>SUM(J6:J16)</f>
        <v>0</v>
      </c>
      <c r="K17" s="85">
        <f t="shared" si="7"/>
        <v>637500</v>
      </c>
      <c r="L17" s="1"/>
      <c r="M17" s="1"/>
      <c r="N17" s="1"/>
    </row>
    <row r="18" spans="1:14" x14ac:dyDescent="0.25">
      <c r="A18" s="1"/>
      <c r="B18" s="1"/>
      <c r="C18" s="1"/>
      <c r="D18" s="1"/>
      <c r="E18" s="1"/>
      <c r="F18" s="1"/>
      <c r="G18" s="1"/>
      <c r="H18" s="1"/>
      <c r="I18" s="1"/>
      <c r="J18" s="1"/>
      <c r="K18" s="1"/>
      <c r="L18" s="1"/>
      <c r="M18" s="1"/>
      <c r="N18" s="1"/>
    </row>
    <row r="19" spans="1:14" x14ac:dyDescent="0.25">
      <c r="A19" s="1"/>
      <c r="B19" s="1"/>
      <c r="C19" s="1"/>
      <c r="D19" s="1"/>
      <c r="E19" s="1"/>
      <c r="F19" s="1"/>
      <c r="G19" s="1"/>
      <c r="H19" s="1"/>
      <c r="I19" s="1"/>
      <c r="J19" s="1"/>
      <c r="K19" s="1"/>
      <c r="L19" s="1"/>
      <c r="M19" s="1"/>
      <c r="N19" s="1"/>
    </row>
    <row r="20" spans="1:14" x14ac:dyDescent="0.25">
      <c r="A20" s="1"/>
      <c r="B20" s="1"/>
      <c r="C20" s="1"/>
      <c r="D20" s="1"/>
      <c r="E20" s="1"/>
      <c r="F20" s="1"/>
      <c r="G20" s="1"/>
      <c r="H20" s="1"/>
      <c r="I20" s="1"/>
      <c r="J20" s="1"/>
      <c r="K20" s="1"/>
      <c r="L20" s="1"/>
      <c r="M20" s="1"/>
      <c r="N20" s="1"/>
    </row>
    <row r="21" spans="1:14" x14ac:dyDescent="0.25">
      <c r="A21" s="1"/>
      <c r="B21" s="1"/>
      <c r="C21" s="1"/>
      <c r="D21" s="1"/>
      <c r="E21" s="1"/>
      <c r="F21" s="1"/>
      <c r="G21" s="1"/>
      <c r="H21" s="1"/>
      <c r="I21" s="1"/>
      <c r="J21" s="1"/>
      <c r="K21" s="1"/>
      <c r="L21" s="1"/>
      <c r="M21" s="1"/>
      <c r="N21" s="1"/>
    </row>
    <row r="22" spans="1:14" x14ac:dyDescent="0.25">
      <c r="A22" s="1" t="s">
        <v>183</v>
      </c>
      <c r="B22" s="1"/>
      <c r="C22" s="1"/>
      <c r="D22" s="1"/>
      <c r="E22" s="1"/>
      <c r="F22" s="1"/>
      <c r="G22" s="1"/>
      <c r="H22" s="1"/>
      <c r="I22" s="1"/>
      <c r="J22" s="1"/>
      <c r="K22" s="1"/>
      <c r="L22" s="1"/>
      <c r="M22" s="1"/>
      <c r="N22" s="1"/>
    </row>
    <row r="23" spans="1:14" x14ac:dyDescent="0.25">
      <c r="A23" s="1"/>
      <c r="B23" s="1"/>
      <c r="C23" s="1"/>
      <c r="D23" s="1"/>
      <c r="E23" s="1"/>
      <c r="F23" s="1"/>
      <c r="G23" s="1"/>
      <c r="H23" s="1"/>
      <c r="I23" s="1"/>
      <c r="J23" s="1"/>
      <c r="K23" s="1"/>
      <c r="L23" s="1"/>
      <c r="M23" s="1"/>
      <c r="N23" s="1"/>
    </row>
    <row r="24" spans="1:14" x14ac:dyDescent="0.25">
      <c r="A24" s="69"/>
      <c r="B24" s="222" t="s">
        <v>81</v>
      </c>
      <c r="C24" s="222"/>
      <c r="D24" s="222"/>
      <c r="E24" s="222" t="s">
        <v>159</v>
      </c>
      <c r="F24" s="222"/>
      <c r="G24" s="222"/>
      <c r="H24" s="222" t="s">
        <v>82</v>
      </c>
      <c r="I24" s="222"/>
      <c r="J24" s="222"/>
      <c r="K24" s="222" t="s">
        <v>83</v>
      </c>
      <c r="L24" s="222"/>
      <c r="M24" s="222"/>
      <c r="N24" s="69" t="s">
        <v>84</v>
      </c>
    </row>
    <row r="25" spans="1:14" x14ac:dyDescent="0.25">
      <c r="A25" s="70" t="s">
        <v>85</v>
      </c>
      <c r="B25" s="71" t="s">
        <v>86</v>
      </c>
      <c r="C25" s="71"/>
      <c r="D25" s="73" t="s">
        <v>87</v>
      </c>
      <c r="E25" s="71" t="s">
        <v>86</v>
      </c>
      <c r="F25" s="71"/>
      <c r="G25" s="73" t="s">
        <v>87</v>
      </c>
      <c r="H25" s="71" t="s">
        <v>86</v>
      </c>
      <c r="I25" s="71"/>
      <c r="J25" s="73" t="s">
        <v>87</v>
      </c>
      <c r="K25" s="71" t="s">
        <v>86</v>
      </c>
      <c r="L25" s="71"/>
      <c r="M25" s="73" t="s">
        <v>87</v>
      </c>
      <c r="N25" s="69"/>
    </row>
    <row r="26" spans="1:14" x14ac:dyDescent="0.25">
      <c r="A26" s="74" t="s">
        <v>147</v>
      </c>
      <c r="B26" s="75"/>
      <c r="C26" s="75"/>
      <c r="D26" s="76"/>
      <c r="E26" s="77"/>
      <c r="F26" s="77"/>
      <c r="G26" s="77"/>
      <c r="H26" s="77"/>
      <c r="I26" s="77"/>
      <c r="J26" s="77"/>
      <c r="K26" s="77"/>
      <c r="L26" s="77"/>
      <c r="M26" s="77"/>
      <c r="N26" s="78"/>
    </row>
    <row r="27" spans="1:14" x14ac:dyDescent="0.25">
      <c r="A27" s="162" t="s">
        <v>148</v>
      </c>
      <c r="B27" s="80">
        <v>5</v>
      </c>
      <c r="C27" s="81">
        <v>3500</v>
      </c>
      <c r="D27" s="82">
        <f>C27*B27</f>
        <v>17500</v>
      </c>
      <c r="E27" s="1">
        <v>1</v>
      </c>
      <c r="F27" s="83">
        <v>3750</v>
      </c>
      <c r="G27" s="84">
        <f>F27*E27</f>
        <v>3750</v>
      </c>
      <c r="H27" s="1"/>
      <c r="I27" s="83">
        <v>1750</v>
      </c>
      <c r="J27" s="84">
        <f>I27*H27</f>
        <v>0</v>
      </c>
      <c r="K27" s="1"/>
      <c r="L27" s="83">
        <v>250</v>
      </c>
      <c r="M27" s="84">
        <f>L27*K27</f>
        <v>0</v>
      </c>
      <c r="N27" s="85">
        <f>SUM(M27,J27,G27,D27)</f>
        <v>21250</v>
      </c>
    </row>
    <row r="28" spans="1:14" x14ac:dyDescent="0.25">
      <c r="A28" s="162" t="s">
        <v>149</v>
      </c>
      <c r="B28" s="80">
        <v>3</v>
      </c>
      <c r="C28" s="81">
        <v>5000</v>
      </c>
      <c r="D28" s="82">
        <f t="shared" ref="D28:D31" si="8">C28*B28</f>
        <v>15000</v>
      </c>
      <c r="E28" s="1"/>
      <c r="F28" s="83">
        <v>3750</v>
      </c>
      <c r="G28" s="84">
        <f t="shared" ref="G28:G31" si="9">F28*E28</f>
        <v>0</v>
      </c>
      <c r="H28" s="1"/>
      <c r="I28" s="83">
        <v>2500</v>
      </c>
      <c r="J28" s="84">
        <f t="shared" ref="J28:J31" si="10">I28*H28</f>
        <v>0</v>
      </c>
      <c r="K28" s="1"/>
      <c r="L28" s="83">
        <v>250</v>
      </c>
      <c r="M28" s="84">
        <f t="shared" ref="M28:M31" si="11">L28*K28</f>
        <v>0</v>
      </c>
      <c r="N28" s="85">
        <f t="shared" ref="N28:N31" si="12">SUM(M28,J28,G28,D28)</f>
        <v>15000</v>
      </c>
    </row>
    <row r="29" spans="1:14" x14ac:dyDescent="0.25">
      <c r="A29" s="162" t="s">
        <v>150</v>
      </c>
      <c r="B29" s="80">
        <v>3</v>
      </c>
      <c r="C29" s="81">
        <v>7500</v>
      </c>
      <c r="D29" s="82">
        <f t="shared" si="8"/>
        <v>22500</v>
      </c>
      <c r="E29" s="1"/>
      <c r="F29" s="83">
        <v>5000</v>
      </c>
      <c r="G29" s="84">
        <f t="shared" si="9"/>
        <v>0</v>
      </c>
      <c r="H29" s="1"/>
      <c r="I29" s="83">
        <v>3750</v>
      </c>
      <c r="J29" s="84">
        <f t="shared" si="10"/>
        <v>0</v>
      </c>
      <c r="K29" s="1"/>
      <c r="L29" s="83">
        <v>250</v>
      </c>
      <c r="M29" s="84">
        <f t="shared" si="11"/>
        <v>0</v>
      </c>
      <c r="N29" s="85">
        <f t="shared" si="12"/>
        <v>22500</v>
      </c>
    </row>
    <row r="30" spans="1:14" x14ac:dyDescent="0.25">
      <c r="A30" s="162" t="s">
        <v>151</v>
      </c>
      <c r="B30" s="80">
        <v>2</v>
      </c>
      <c r="C30" s="81">
        <v>10000</v>
      </c>
      <c r="D30" s="82">
        <f t="shared" si="8"/>
        <v>20000</v>
      </c>
      <c r="E30" s="1">
        <v>2</v>
      </c>
      <c r="F30" s="83">
        <v>5000</v>
      </c>
      <c r="G30" s="84">
        <f t="shared" si="9"/>
        <v>10000</v>
      </c>
      <c r="H30" s="1"/>
      <c r="I30" s="83">
        <v>5000</v>
      </c>
      <c r="J30" s="84">
        <f t="shared" si="10"/>
        <v>0</v>
      </c>
      <c r="K30" s="1"/>
      <c r="L30" s="83">
        <v>250</v>
      </c>
      <c r="M30" s="84">
        <f t="shared" si="11"/>
        <v>0</v>
      </c>
      <c r="N30" s="85">
        <f t="shared" si="12"/>
        <v>30000</v>
      </c>
    </row>
    <row r="31" spans="1:14" x14ac:dyDescent="0.25">
      <c r="A31" s="162" t="s">
        <v>152</v>
      </c>
      <c r="B31" s="80">
        <v>2</v>
      </c>
      <c r="C31" s="81">
        <v>12500</v>
      </c>
      <c r="D31" s="82">
        <f t="shared" si="8"/>
        <v>25000</v>
      </c>
      <c r="E31" s="1">
        <v>2</v>
      </c>
      <c r="F31" s="83">
        <v>7500</v>
      </c>
      <c r="G31" s="84">
        <f t="shared" si="9"/>
        <v>15000</v>
      </c>
      <c r="H31" s="1"/>
      <c r="I31" s="83">
        <v>6250</v>
      </c>
      <c r="J31" s="84">
        <f t="shared" si="10"/>
        <v>0</v>
      </c>
      <c r="K31" s="1"/>
      <c r="L31" s="83">
        <v>250</v>
      </c>
      <c r="M31" s="84">
        <f t="shared" si="11"/>
        <v>0</v>
      </c>
      <c r="N31" s="85">
        <f t="shared" si="12"/>
        <v>40000</v>
      </c>
    </row>
    <row r="32" spans="1:14" x14ac:dyDescent="0.25">
      <c r="A32" s="87" t="s">
        <v>153</v>
      </c>
      <c r="B32" s="88"/>
      <c r="C32" s="88"/>
      <c r="D32" s="89"/>
      <c r="E32" s="90"/>
      <c r="F32" s="90"/>
      <c r="G32" s="90"/>
      <c r="H32" s="90"/>
      <c r="I32" s="90"/>
      <c r="J32" s="90"/>
      <c r="K32" s="90"/>
      <c r="L32" s="90"/>
      <c r="M32" s="90"/>
      <c r="N32" s="90"/>
    </row>
    <row r="33" spans="1:14" x14ac:dyDescent="0.25">
      <c r="A33" s="162" t="s">
        <v>154</v>
      </c>
      <c r="B33" s="80">
        <v>5</v>
      </c>
      <c r="C33" s="81">
        <v>5000</v>
      </c>
      <c r="D33" s="82">
        <f>C33*B33</f>
        <v>25000</v>
      </c>
      <c r="E33" s="1"/>
      <c r="F33" s="83">
        <v>7500</v>
      </c>
      <c r="G33" s="84">
        <f>E33*F33</f>
        <v>0</v>
      </c>
      <c r="H33" s="1"/>
      <c r="I33" s="83">
        <v>2500</v>
      </c>
      <c r="J33" s="84">
        <f>I33*H33</f>
        <v>0</v>
      </c>
      <c r="K33" s="1"/>
      <c r="L33" s="83">
        <v>250</v>
      </c>
      <c r="M33" s="84">
        <f>L33*K33</f>
        <v>0</v>
      </c>
      <c r="N33" s="85">
        <f>SUM(M33,J33,G33,D33)</f>
        <v>25000</v>
      </c>
    </row>
    <row r="34" spans="1:14" x14ac:dyDescent="0.25">
      <c r="A34" s="162" t="s">
        <v>160</v>
      </c>
      <c r="B34" s="80">
        <v>5</v>
      </c>
      <c r="C34" s="81">
        <v>7500</v>
      </c>
      <c r="D34" s="82">
        <f t="shared" ref="D34:D37" si="13">C34*B34</f>
        <v>37500</v>
      </c>
      <c r="E34" s="1"/>
      <c r="F34" s="83">
        <v>7500</v>
      </c>
      <c r="G34" s="84">
        <f t="shared" ref="G34:G37" si="14">E34*F34</f>
        <v>0</v>
      </c>
      <c r="H34" s="1"/>
      <c r="I34" s="83">
        <v>3750</v>
      </c>
      <c r="J34" s="84">
        <f t="shared" ref="J34:J37" si="15">I34*H34</f>
        <v>0</v>
      </c>
      <c r="K34" s="1"/>
      <c r="L34" s="83">
        <v>250</v>
      </c>
      <c r="M34" s="84">
        <f t="shared" ref="M34:M37" si="16">L34*K34</f>
        <v>0</v>
      </c>
      <c r="N34" s="85">
        <f t="shared" ref="N34:N38" si="17">SUM(M34,J34,G34,D34)</f>
        <v>37500</v>
      </c>
    </row>
    <row r="35" spans="1:14" x14ac:dyDescent="0.25">
      <c r="A35" s="162" t="s">
        <v>156</v>
      </c>
      <c r="B35" s="80">
        <v>10</v>
      </c>
      <c r="C35" s="81">
        <v>10000</v>
      </c>
      <c r="D35" s="82">
        <f t="shared" si="13"/>
        <v>100000</v>
      </c>
      <c r="E35" s="1"/>
      <c r="F35" s="83">
        <v>7500</v>
      </c>
      <c r="G35" s="84">
        <f t="shared" si="14"/>
        <v>0</v>
      </c>
      <c r="H35" s="1"/>
      <c r="I35" s="83">
        <v>5000</v>
      </c>
      <c r="J35" s="84">
        <f t="shared" si="15"/>
        <v>0</v>
      </c>
      <c r="K35" s="1"/>
      <c r="L35" s="83">
        <v>250</v>
      </c>
      <c r="M35" s="84">
        <f t="shared" si="16"/>
        <v>0</v>
      </c>
      <c r="N35" s="85">
        <f t="shared" si="17"/>
        <v>100000</v>
      </c>
    </row>
    <row r="36" spans="1:14" x14ac:dyDescent="0.25">
      <c r="A36" s="162" t="s">
        <v>157</v>
      </c>
      <c r="B36" s="80">
        <v>10</v>
      </c>
      <c r="C36" s="81">
        <v>12500</v>
      </c>
      <c r="D36" s="82">
        <f t="shared" si="13"/>
        <v>125000</v>
      </c>
      <c r="E36" s="1">
        <v>3</v>
      </c>
      <c r="F36" s="83">
        <v>7500</v>
      </c>
      <c r="G36" s="84">
        <f t="shared" si="14"/>
        <v>22500</v>
      </c>
      <c r="H36" s="1"/>
      <c r="I36" s="83">
        <v>6250</v>
      </c>
      <c r="J36" s="84">
        <f t="shared" si="15"/>
        <v>0</v>
      </c>
      <c r="K36" s="1"/>
      <c r="L36" s="83">
        <v>250</v>
      </c>
      <c r="M36" s="84">
        <f t="shared" si="16"/>
        <v>0</v>
      </c>
      <c r="N36" s="85">
        <f t="shared" si="17"/>
        <v>147500</v>
      </c>
    </row>
    <row r="37" spans="1:14" x14ac:dyDescent="0.25">
      <c r="A37" s="162" t="s">
        <v>158</v>
      </c>
      <c r="B37" s="80">
        <v>10</v>
      </c>
      <c r="C37" s="81">
        <v>15000</v>
      </c>
      <c r="D37" s="82">
        <f t="shared" si="13"/>
        <v>150000</v>
      </c>
      <c r="E37" s="1">
        <v>1</v>
      </c>
      <c r="F37" s="83">
        <v>7500</v>
      </c>
      <c r="G37" s="84">
        <f t="shared" si="14"/>
        <v>7500</v>
      </c>
      <c r="H37" s="1"/>
      <c r="I37" s="83">
        <v>7500</v>
      </c>
      <c r="J37" s="84">
        <f t="shared" si="15"/>
        <v>0</v>
      </c>
      <c r="K37" s="1"/>
      <c r="L37" s="83">
        <v>250</v>
      </c>
      <c r="M37" s="84">
        <f t="shared" si="16"/>
        <v>0</v>
      </c>
      <c r="N37" s="85">
        <f t="shared" si="17"/>
        <v>157500</v>
      </c>
    </row>
    <row r="38" spans="1:14" x14ac:dyDescent="0.25">
      <c r="A38" s="79" t="s">
        <v>99</v>
      </c>
      <c r="B38" s="80">
        <v>55</v>
      </c>
      <c r="C38" s="91"/>
      <c r="D38" s="82">
        <f>SUM(D27:D37)</f>
        <v>537500</v>
      </c>
      <c r="E38" s="1"/>
      <c r="F38" s="93"/>
      <c r="G38" s="84">
        <f>SUM(G27:G37)</f>
        <v>58750</v>
      </c>
      <c r="H38" s="1"/>
      <c r="I38" s="93"/>
      <c r="J38" s="84">
        <f>SUM(J27:J37)</f>
        <v>0</v>
      </c>
      <c r="K38" s="1"/>
      <c r="L38" s="93"/>
      <c r="M38" s="84">
        <f>SUM(M27:M37)</f>
        <v>0</v>
      </c>
      <c r="N38" s="85">
        <f t="shared" si="17"/>
        <v>596250</v>
      </c>
    </row>
  </sheetData>
  <mergeCells count="7">
    <mergeCell ref="K24:M24"/>
    <mergeCell ref="B3:D3"/>
    <mergeCell ref="E3:G3"/>
    <mergeCell ref="H3:J3"/>
    <mergeCell ref="B24:D24"/>
    <mergeCell ref="E24:G24"/>
    <mergeCell ref="H24:J2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FE10F-D890-4463-92B8-39BA3F9B53A6}">
  <dimension ref="A1:F30"/>
  <sheetViews>
    <sheetView workbookViewId="0">
      <selection activeCell="A8" sqref="A8"/>
    </sheetView>
  </sheetViews>
  <sheetFormatPr defaultRowHeight="15" x14ac:dyDescent="0.25"/>
  <cols>
    <col min="1" max="1" width="30" customWidth="1"/>
    <col min="2" max="2" width="15.140625" customWidth="1"/>
    <col min="3" max="3" width="14.140625" customWidth="1"/>
    <col min="4" max="4" width="15.42578125" customWidth="1"/>
    <col min="6" max="6" width="13.5703125" customWidth="1"/>
  </cols>
  <sheetData>
    <row r="1" spans="1:6" x14ac:dyDescent="0.25">
      <c r="A1" s="1" t="s">
        <v>133</v>
      </c>
      <c r="B1" s="1"/>
      <c r="C1" s="1"/>
      <c r="D1" s="1"/>
      <c r="E1" s="1"/>
      <c r="F1" s="1"/>
    </row>
    <row r="2" spans="1:6" x14ac:dyDescent="0.25">
      <c r="A2" s="1"/>
      <c r="B2" s="1" t="s">
        <v>130</v>
      </c>
      <c r="C2" s="1" t="s">
        <v>131</v>
      </c>
      <c r="D2" s="1" t="s">
        <v>2</v>
      </c>
      <c r="E2" s="1"/>
      <c r="F2" s="1" t="s">
        <v>132</v>
      </c>
    </row>
    <row r="3" spans="1:6" x14ac:dyDescent="0.25">
      <c r="A3" s="1" t="s">
        <v>134</v>
      </c>
      <c r="B3" s="1">
        <v>1</v>
      </c>
      <c r="C3" s="85">
        <v>250</v>
      </c>
      <c r="D3" s="157">
        <v>1000</v>
      </c>
      <c r="E3" s="1"/>
      <c r="F3" s="158">
        <f>D3*B3</f>
        <v>1000</v>
      </c>
    </row>
    <row r="4" spans="1:6" x14ac:dyDescent="0.25">
      <c r="A4" s="1" t="s">
        <v>135</v>
      </c>
      <c r="B4" s="1">
        <v>0</v>
      </c>
      <c r="C4" s="85">
        <v>250</v>
      </c>
      <c r="D4" s="157">
        <v>1000</v>
      </c>
      <c r="E4" s="1"/>
      <c r="F4" s="158">
        <f t="shared" ref="F4:F12" si="0">D4*B4</f>
        <v>0</v>
      </c>
    </row>
    <row r="5" spans="1:6" x14ac:dyDescent="0.25">
      <c r="A5" s="1" t="s">
        <v>136</v>
      </c>
      <c r="B5" s="1">
        <v>1</v>
      </c>
      <c r="C5" s="85">
        <v>0</v>
      </c>
      <c r="D5" s="157">
        <v>21000</v>
      </c>
      <c r="E5" s="1"/>
      <c r="F5" s="158">
        <f t="shared" si="0"/>
        <v>21000</v>
      </c>
    </row>
    <row r="6" spans="1:6" x14ac:dyDescent="0.25">
      <c r="A6" s="1" t="s">
        <v>137</v>
      </c>
      <c r="B6" s="1">
        <v>12</v>
      </c>
      <c r="C6" s="85">
        <v>0</v>
      </c>
      <c r="D6" s="157">
        <v>12000</v>
      </c>
      <c r="E6" s="1"/>
      <c r="F6" s="158">
        <f t="shared" si="0"/>
        <v>144000</v>
      </c>
    </row>
    <row r="7" spans="1:6" x14ac:dyDescent="0.25">
      <c r="A7" s="1" t="s">
        <v>168</v>
      </c>
      <c r="B7" s="1">
        <v>20</v>
      </c>
      <c r="C7" s="85">
        <v>0</v>
      </c>
      <c r="D7" s="157">
        <v>500</v>
      </c>
      <c r="E7" s="1"/>
      <c r="F7" s="158">
        <f t="shared" si="0"/>
        <v>10000</v>
      </c>
    </row>
    <row r="8" spans="1:6" x14ac:dyDescent="0.25">
      <c r="A8" s="1" t="s">
        <v>138</v>
      </c>
      <c r="B8" s="1">
        <v>20</v>
      </c>
      <c r="C8" s="85">
        <v>0</v>
      </c>
      <c r="D8" s="157">
        <v>150</v>
      </c>
      <c r="E8" s="1"/>
      <c r="F8" s="158">
        <f t="shared" si="0"/>
        <v>3000</v>
      </c>
    </row>
    <row r="9" spans="1:6" x14ac:dyDescent="0.25">
      <c r="A9" s="1" t="s">
        <v>139</v>
      </c>
      <c r="B9" s="1">
        <v>3</v>
      </c>
      <c r="C9" s="85">
        <v>0</v>
      </c>
      <c r="D9" s="157">
        <v>1000</v>
      </c>
      <c r="E9" s="1"/>
      <c r="F9" s="158">
        <f t="shared" si="0"/>
        <v>3000</v>
      </c>
    </row>
    <row r="10" spans="1:6" x14ac:dyDescent="0.25">
      <c r="A10" s="1" t="s">
        <v>140</v>
      </c>
      <c r="B10" s="1">
        <v>4</v>
      </c>
      <c r="C10" s="85">
        <v>0</v>
      </c>
      <c r="D10" s="157">
        <v>4000</v>
      </c>
      <c r="E10" s="1"/>
      <c r="F10" s="158">
        <f t="shared" si="0"/>
        <v>16000</v>
      </c>
    </row>
    <row r="11" spans="1:6" x14ac:dyDescent="0.25">
      <c r="A11" s="1" t="s">
        <v>141</v>
      </c>
      <c r="B11" s="1">
        <v>1</v>
      </c>
      <c r="C11" s="85">
        <v>0</v>
      </c>
      <c r="D11" s="157">
        <v>5000</v>
      </c>
      <c r="E11" s="1"/>
      <c r="F11" s="158">
        <f t="shared" si="0"/>
        <v>5000</v>
      </c>
    </row>
    <row r="12" spans="1:6" x14ac:dyDescent="0.25">
      <c r="A12" s="1" t="s">
        <v>142</v>
      </c>
      <c r="B12" s="1">
        <v>1</v>
      </c>
      <c r="C12" s="85">
        <v>0</v>
      </c>
      <c r="D12" s="157">
        <v>2000</v>
      </c>
      <c r="E12" s="1"/>
      <c r="F12" s="158">
        <f t="shared" si="0"/>
        <v>2000</v>
      </c>
    </row>
    <row r="13" spans="1:6" x14ac:dyDescent="0.25">
      <c r="A13" s="1"/>
      <c r="B13" s="1"/>
      <c r="C13" s="1"/>
      <c r="D13" s="1"/>
      <c r="E13" s="1"/>
      <c r="F13" s="1"/>
    </row>
    <row r="14" spans="1:6" x14ac:dyDescent="0.25">
      <c r="A14" s="1" t="s">
        <v>132</v>
      </c>
      <c r="B14" s="1"/>
      <c r="C14" s="1"/>
      <c r="D14" s="1"/>
      <c r="E14" s="1"/>
      <c r="F14" s="158">
        <f>SUM(F3:F12)</f>
        <v>205000</v>
      </c>
    </row>
    <row r="15" spans="1:6" x14ac:dyDescent="0.25">
      <c r="A15" s="1"/>
      <c r="B15" s="1"/>
      <c r="C15" s="1"/>
      <c r="D15" s="1"/>
      <c r="E15" s="1"/>
      <c r="F15" s="1"/>
    </row>
    <row r="16" spans="1:6" x14ac:dyDescent="0.25">
      <c r="A16" s="1"/>
      <c r="B16" s="1"/>
      <c r="C16" s="1"/>
      <c r="D16" s="1"/>
      <c r="E16" s="1"/>
      <c r="F16" s="1"/>
    </row>
    <row r="17" spans="1:6" x14ac:dyDescent="0.25">
      <c r="A17" s="167" t="s">
        <v>161</v>
      </c>
      <c r="B17" s="167"/>
      <c r="C17" s="168"/>
      <c r="D17" s="169"/>
      <c r="E17" s="170"/>
      <c r="F17" s="171"/>
    </row>
    <row r="18" spans="1:6" ht="30" x14ac:dyDescent="0.25">
      <c r="A18" s="163"/>
      <c r="B18" s="172" t="s">
        <v>130</v>
      </c>
      <c r="C18" s="172" t="s">
        <v>131</v>
      </c>
      <c r="D18" s="182" t="s">
        <v>2</v>
      </c>
      <c r="E18" s="183" t="s">
        <v>12</v>
      </c>
      <c r="F18" s="173" t="s">
        <v>12</v>
      </c>
    </row>
    <row r="19" spans="1:6" x14ac:dyDescent="0.25">
      <c r="A19" s="164" t="s">
        <v>143</v>
      </c>
      <c r="B19" s="174">
        <v>40</v>
      </c>
      <c r="C19" s="175">
        <v>150</v>
      </c>
      <c r="D19" s="176" t="s">
        <v>162</v>
      </c>
      <c r="E19" s="177">
        <f>B19*C19</f>
        <v>6000</v>
      </c>
      <c r="F19" s="174"/>
    </row>
    <row r="20" spans="1:6" x14ac:dyDescent="0.25">
      <c r="A20" s="164" t="s">
        <v>163</v>
      </c>
      <c r="B20" s="174">
        <v>0.12</v>
      </c>
      <c r="C20" s="175">
        <v>1500</v>
      </c>
      <c r="D20" s="176"/>
      <c r="E20" s="177">
        <f>B20*C20</f>
        <v>180</v>
      </c>
      <c r="F20" s="174"/>
    </row>
    <row r="21" spans="1:6" x14ac:dyDescent="0.25">
      <c r="A21" s="164"/>
      <c r="B21" s="174"/>
      <c r="C21" s="174"/>
      <c r="D21" s="176"/>
      <c r="E21" s="175"/>
      <c r="F21" s="178">
        <f>SUM(E19:E20)</f>
        <v>6180</v>
      </c>
    </row>
    <row r="22" spans="1:6" x14ac:dyDescent="0.25">
      <c r="A22" s="165"/>
      <c r="B22" s="174"/>
      <c r="C22" s="174"/>
      <c r="D22" s="176"/>
      <c r="E22" s="174"/>
      <c r="F22" s="174"/>
    </row>
    <row r="23" spans="1:6" x14ac:dyDescent="0.25">
      <c r="A23" s="164" t="s">
        <v>164</v>
      </c>
      <c r="B23" s="174">
        <v>11</v>
      </c>
      <c r="C23" s="174"/>
      <c r="D23" s="179">
        <v>900</v>
      </c>
      <c r="E23" s="175">
        <f>D23*B23</f>
        <v>9900</v>
      </c>
      <c r="F23" s="174"/>
    </row>
    <row r="24" spans="1:6" x14ac:dyDescent="0.25">
      <c r="A24" s="164" t="s">
        <v>144</v>
      </c>
      <c r="B24" s="174">
        <v>19</v>
      </c>
      <c r="C24" s="174"/>
      <c r="D24" s="179">
        <v>2000</v>
      </c>
      <c r="E24" s="175">
        <f t="shared" ref="E24:E26" si="1">D24*B24</f>
        <v>38000</v>
      </c>
      <c r="F24" s="174"/>
    </row>
    <row r="25" spans="1:6" x14ac:dyDescent="0.25">
      <c r="A25" s="164" t="s">
        <v>145</v>
      </c>
      <c r="B25" s="174">
        <v>8</v>
      </c>
      <c r="C25" s="174"/>
      <c r="D25" s="179">
        <v>3000</v>
      </c>
      <c r="E25" s="175">
        <f t="shared" si="1"/>
        <v>24000</v>
      </c>
      <c r="F25" s="174"/>
    </row>
    <row r="26" spans="1:6" ht="30" x14ac:dyDescent="0.25">
      <c r="A26" s="166" t="s">
        <v>167</v>
      </c>
      <c r="B26" s="174">
        <v>2</v>
      </c>
      <c r="C26" s="174"/>
      <c r="D26" s="179">
        <v>1000</v>
      </c>
      <c r="E26" s="175">
        <f t="shared" si="1"/>
        <v>2000</v>
      </c>
      <c r="F26" s="174"/>
    </row>
    <row r="27" spans="1:6" x14ac:dyDescent="0.25">
      <c r="A27" s="166" t="s">
        <v>165</v>
      </c>
      <c r="B27" s="174"/>
      <c r="C27" s="174"/>
      <c r="D27" s="179">
        <v>5000</v>
      </c>
      <c r="E27" s="174"/>
      <c r="F27" s="174"/>
    </row>
    <row r="28" spans="1:6" ht="30" x14ac:dyDescent="0.25">
      <c r="A28" s="166" t="s">
        <v>146</v>
      </c>
      <c r="B28" s="174"/>
      <c r="C28" s="174"/>
      <c r="D28" s="179">
        <v>500</v>
      </c>
      <c r="E28" s="174"/>
      <c r="F28" s="174"/>
    </row>
    <row r="29" spans="1:6" x14ac:dyDescent="0.25">
      <c r="A29" s="164" t="s">
        <v>166</v>
      </c>
      <c r="B29" s="174"/>
      <c r="C29" s="174"/>
      <c r="D29" s="179">
        <v>500</v>
      </c>
      <c r="E29" s="174"/>
      <c r="F29" s="174"/>
    </row>
    <row r="30" spans="1:6" x14ac:dyDescent="0.25">
      <c r="A30" s="164"/>
      <c r="B30" s="174"/>
      <c r="C30" s="174"/>
      <c r="D30" s="174"/>
      <c r="E30" s="180"/>
      <c r="F30" s="181">
        <f>SUM(E23:E29)</f>
        <v>73900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Domestic</vt:lpstr>
      <vt:lpstr>MS4</vt:lpstr>
      <vt:lpstr>Land Disturbance</vt:lpstr>
      <vt:lpstr>General Ind SW WW</vt:lpstr>
      <vt:lpstr>Site-Specific Ind SW WW</vt:lpstr>
      <vt:lpstr>CAFO</vt:lpstr>
      <vt:lpstr>Industrial Land App</vt:lpstr>
      <vt:lpstr>Other Items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Grupe, Ashley</dc:creator>
  <cp:lastModifiedBy>Mills, Susan</cp:lastModifiedBy>
  <dcterms:created xsi:type="dcterms:W3CDTF">2025-12-19T14:16:02Z</dcterms:created>
  <dcterms:modified xsi:type="dcterms:W3CDTF">2026-01-20T18:38:52Z</dcterms:modified>
</cp:coreProperties>
</file>