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riceh\Desktop\"/>
    </mc:Choice>
  </mc:AlternateContent>
  <bookViews>
    <workbookView xWindow="0" yWindow="105" windowWidth="12120" windowHeight="6615" tabRatio="572"/>
  </bookViews>
  <sheets>
    <sheet name="Stakeholder" sheetId="6" r:id="rId1"/>
  </sheets>
  <definedNames>
    <definedName name="_xlnm.Print_Area" localSheetId="0">Stakeholder!$A$1:$H$46</definedName>
  </definedNames>
  <calcPr calcId="162913"/>
</workbook>
</file>

<file path=xl/calcChain.xml><?xml version="1.0" encoding="utf-8"?>
<calcChain xmlns="http://schemas.openxmlformats.org/spreadsheetml/2006/main">
  <c r="G10" i="6" l="1"/>
  <c r="G8" i="6" l="1"/>
  <c r="E24" i="6" l="1"/>
  <c r="E25" i="6" l="1"/>
  <c r="H9" i="6" l="1"/>
  <c r="E30" i="6"/>
  <c r="H30" i="6" l="1"/>
  <c r="H29" i="6"/>
  <c r="H28" i="6"/>
  <c r="H11" i="6"/>
  <c r="H14" i="6"/>
  <c r="H15" i="6"/>
  <c r="H36" i="6"/>
  <c r="G36" i="6"/>
  <c r="H34" i="6" l="1"/>
  <c r="G13" i="6"/>
  <c r="G26" i="6" l="1"/>
  <c r="G18" i="6"/>
  <c r="G24" i="6"/>
  <c r="G25" i="6"/>
  <c r="G12" i="6"/>
  <c r="G34" i="6" l="1"/>
  <c r="H21" i="6"/>
  <c r="H35" i="6" s="1"/>
  <c r="G21" i="6"/>
  <c r="H37" i="6" l="1"/>
  <c r="G35" i="6"/>
  <c r="G37" i="6" s="1"/>
  <c r="I35" i="6" l="1"/>
</calcChain>
</file>

<file path=xl/sharedStrings.xml><?xml version="1.0" encoding="utf-8"?>
<sst xmlns="http://schemas.openxmlformats.org/spreadsheetml/2006/main" count="67" uniqueCount="58">
  <si>
    <t>OPERATING PERMITS</t>
  </si>
  <si>
    <t>CONSTRUCTION PERMITS</t>
  </si>
  <si>
    <t>CHARGEABLE EMISSION LIMITS ADJUSTMENT</t>
  </si>
  <si>
    <t>Fee Type</t>
  </si>
  <si>
    <t>Current 
Fee Level</t>
  </si>
  <si>
    <t>Average # of Permits/Applications/
Hours/Tests/Tons per Year</t>
  </si>
  <si>
    <t xml:space="preserve">EMISSION FEE </t>
  </si>
  <si>
    <t>CALCULATOR FOR INPUT - Average Revenue</t>
  </si>
  <si>
    <t>$700 per Application</t>
  </si>
  <si>
    <t>**Construction Permit by Rule and Portable Source Filing fee adjustments are allowable through a rule change, without legislative action.</t>
  </si>
  <si>
    <t>Total Permit &amp; Emission Fee Shortfall</t>
  </si>
  <si>
    <t>Additional Emission Fees</t>
  </si>
  <si>
    <t>Total Additional Permit &amp; Emission Fees</t>
  </si>
  <si>
    <t>Additional Revenue-Shortfall = Remaining Shortfall</t>
  </si>
  <si>
    <t>Construction Permit Filing Fee (Deminimis &amp; Minor)</t>
  </si>
  <si>
    <t>Construction Permit Filing Fee (Major)</t>
  </si>
  <si>
    <t>*
Potential
Fee Level Adjustment</t>
  </si>
  <si>
    <t>**</t>
  </si>
  <si>
    <t>Construction Permit by Rule</t>
  </si>
  <si>
    <t>Shortfall estimate is the 5 year average annual need of FY24-FY28.</t>
  </si>
  <si>
    <t>Calculator does not include Inspection Maintenance or Asbestos Fees.</t>
  </si>
  <si>
    <t>Current $55 per Ton</t>
  </si>
  <si>
    <t>Operating Permit Complexity fee- (retain current)</t>
  </si>
  <si>
    <t>$300 per Application</t>
  </si>
  <si>
    <t>$5,000 per Application</t>
  </si>
  <si>
    <t>$250 per Application</t>
  </si>
  <si>
    <t>$75 per Review Hour</t>
  </si>
  <si>
    <t>Current Rate</t>
  </si>
  <si>
    <t>None currently</t>
  </si>
  <si>
    <t>$750 to $6,000 per Application Complexity</t>
  </si>
  <si>
    <t xml:space="preserve">4,000 tons of any one pollutant and 12,000 tons of all pollutants </t>
  </si>
  <si>
    <t>Construction Permit, Operating Permit, Emission fee adjustments, through a rule change, are allowable under SB 109  (RSMo 643.079), using a Fee Stakeholder Process, subject to the Missouri General Assembly review.</t>
  </si>
  <si>
    <t>Varies by Complexity</t>
  </si>
  <si>
    <t>Operating Permit Filing Fee (Intermediate &amp; P70) Base</t>
  </si>
  <si>
    <t>***</t>
  </si>
  <si>
    <t>NOTE:  Data can be entered into the blue highlighted cells; calculations are automated to show total of additional revenues to cover shortfall.</t>
  </si>
  <si>
    <t>Non-Title V shortfall</t>
  </si>
  <si>
    <t>Title V Shortfall</t>
  </si>
  <si>
    <t>* For Air Media Fees Stakeholder Meeting discussion options.</t>
  </si>
  <si>
    <t>*** May require an increase in Filing Cap to achieve additional revenue.</t>
  </si>
  <si>
    <t>Base Fee (any Hazardous Air Pollutant emissions)****</t>
  </si>
  <si>
    <t>Portable Source Relocation Filing Fee</t>
  </si>
  <si>
    <t>Base Fee (Maintenance or Administrative Fee)</t>
  </si>
  <si>
    <t>(requires legislature to change)</t>
  </si>
  <si>
    <t>****Number of HAP emitting sources is likely under estimated due to emission reporting thresholds and reduced form Emission Inventory Report (EIQ) option.</t>
  </si>
  <si>
    <t xml:space="preserve">Plantwide Applicability Limit (PAL) renewal </t>
  </si>
  <si>
    <t>$2,500 per Application</t>
  </si>
  <si>
    <t>Projected Additional Title V Revenue at Adjusted Fee Level</t>
  </si>
  <si>
    <t>Projected Additional Non-Title V Revenue at Adjusted Fee Level</t>
  </si>
  <si>
    <t>Construction Permit Review Fee (Per Review Hour) Non-TV</t>
  </si>
  <si>
    <t>Construction Permit Review Fee (Per Review Hour) TV</t>
  </si>
  <si>
    <t>Emission Fee Title V</t>
  </si>
  <si>
    <t>Emission Fee Non-Title V</t>
  </si>
  <si>
    <t>Additional Avg Permit Fees</t>
  </si>
  <si>
    <t>The calculator does not account for local agency fee adjustments</t>
  </si>
  <si>
    <t>Construction Permit Filing Fee (Deminimis &amp; Minor at TV facility)</t>
  </si>
  <si>
    <t>The EPA part 70 presumptive minimum fee rate ($/ton) effective for the 12-month period of September 1, 2023 through August 31, 2024 is $61.73</t>
  </si>
  <si>
    <t>Air Media Fees
Stakeholder Meeting
November 15,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</si>
</sst>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i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42" fontId="4" fillId="0" borderId="0" xfId="1" applyNumberFormat="1" applyFont="1"/>
    <xf numFmtId="10" fontId="2" fillId="0" borderId="0" xfId="0" applyNumberFormat="1" applyFont="1"/>
    <xf numFmtId="1" fontId="2" fillId="0" borderId="0" xfId="0" applyNumberFormat="1" applyFont="1"/>
    <xf numFmtId="0" fontId="2" fillId="0" borderId="0" xfId="0" applyFont="1" applyBorder="1"/>
    <xf numFmtId="42" fontId="4" fillId="0" borderId="0" xfId="1" applyNumberFormat="1" applyFont="1" applyBorder="1"/>
    <xf numFmtId="6" fontId="2" fillId="0" borderId="0" xfId="0" applyNumberFormat="1" applyFont="1"/>
    <xf numFmtId="0" fontId="0" fillId="0" borderId="0" xfId="0" applyBorder="1" applyAlignment="1"/>
    <xf numFmtId="0" fontId="0" fillId="0" borderId="6" xfId="0" applyBorder="1" applyAlignment="1"/>
    <xf numFmtId="6" fontId="3" fillId="0" borderId="0" xfId="0" applyNumberFormat="1" applyFont="1" applyFill="1" applyBorder="1"/>
    <xf numFmtId="6" fontId="2" fillId="0" borderId="0" xfId="0" applyNumberFormat="1" applyFont="1" applyFill="1" applyBorder="1"/>
    <xf numFmtId="0" fontId="2" fillId="0" borderId="0" xfId="0" applyFont="1" applyFill="1" applyBorder="1"/>
    <xf numFmtId="1" fontId="2" fillId="0" borderId="0" xfId="1" applyNumberFormat="1" applyFont="1" applyFill="1" applyBorder="1" applyAlignment="1">
      <alignment horizontal="center" vertical="top"/>
    </xf>
    <xf numFmtId="0" fontId="2" fillId="0" borderId="0" xfId="0" applyFont="1" applyFill="1"/>
    <xf numFmtId="6" fontId="3" fillId="0" borderId="0" xfId="0" applyNumberFormat="1" applyFont="1" applyFill="1" applyBorder="1" applyAlignment="1">
      <alignment vertical="top"/>
    </xf>
    <xf numFmtId="6" fontId="3" fillId="0" borderId="0" xfId="1" applyNumberFormat="1" applyFont="1" applyFill="1" applyBorder="1"/>
    <xf numFmtId="1" fontId="2" fillId="0" borderId="17" xfId="1" applyNumberFormat="1" applyFont="1" applyFill="1" applyBorder="1" applyAlignment="1">
      <alignment horizontal="center" vertical="top"/>
    </xf>
    <xf numFmtId="6" fontId="3" fillId="0" borderId="17" xfId="0" applyNumberFormat="1" applyFont="1" applyFill="1" applyBorder="1" applyAlignment="1">
      <alignment vertical="top"/>
    </xf>
    <xf numFmtId="6" fontId="3" fillId="0" borderId="17" xfId="1" applyNumberFormat="1" applyFont="1" applyFill="1" applyBorder="1"/>
    <xf numFmtId="0" fontId="2" fillId="0" borderId="0" xfId="0" applyFont="1" applyBorder="1" applyAlignment="1"/>
    <xf numFmtId="0" fontId="4" fillId="0" borderId="0" xfId="0" applyFont="1" applyFill="1" applyBorder="1" applyAlignment="1">
      <alignment horizontal="right"/>
    </xf>
    <xf numFmtId="6" fontId="3" fillId="0" borderId="0" xfId="0" applyNumberFormat="1" applyFont="1" applyFill="1" applyBorder="1" applyAlignment="1"/>
    <xf numFmtId="6" fontId="3" fillId="0" borderId="0" xfId="0" applyNumberFormat="1" applyFont="1" applyBorder="1" applyAlignment="1">
      <alignment horizontal="right"/>
    </xf>
    <xf numFmtId="42" fontId="4" fillId="0" borderId="0" xfId="1" applyNumberFormat="1" applyFont="1" applyBorder="1" applyAlignment="1"/>
    <xf numFmtId="0" fontId="4" fillId="0" borderId="0" xfId="0" applyFont="1" applyFill="1" applyBorder="1" applyAlignment="1">
      <alignment horizontal="left"/>
    </xf>
    <xf numFmtId="0" fontId="8" fillId="0" borderId="3" xfId="0" applyFont="1" applyBorder="1" applyAlignment="1">
      <alignment horizontal="center" wrapText="1"/>
    </xf>
    <xf numFmtId="164" fontId="8" fillId="0" borderId="8" xfId="1" applyNumberFormat="1" applyFont="1" applyFill="1" applyBorder="1" applyAlignment="1">
      <alignment horizontal="center" wrapText="1"/>
    </xf>
    <xf numFmtId="42" fontId="8" fillId="4" borderId="3" xfId="1" applyNumberFormat="1" applyFont="1" applyFill="1" applyBorder="1" applyAlignment="1">
      <alignment horizontal="center" wrapText="1"/>
    </xf>
    <xf numFmtId="42" fontId="8" fillId="2" borderId="3" xfId="1" applyNumberFormat="1" applyFont="1" applyFill="1" applyBorder="1" applyAlignment="1">
      <alignment horizontal="center" wrapText="1"/>
    </xf>
    <xf numFmtId="42" fontId="8" fillId="7" borderId="3" xfId="1" applyNumberFormat="1" applyFont="1" applyFill="1" applyBorder="1" applyAlignment="1">
      <alignment horizontal="center" wrapText="1"/>
    </xf>
    <xf numFmtId="0" fontId="9" fillId="0" borderId="10" xfId="0" applyFont="1" applyBorder="1"/>
    <xf numFmtId="0" fontId="10" fillId="0" borderId="7" xfId="0" applyFont="1" applyBorder="1"/>
    <xf numFmtId="0" fontId="10" fillId="0" borderId="4" xfId="0" applyFont="1" applyBorder="1"/>
    <xf numFmtId="0" fontId="10" fillId="0" borderId="2" xfId="0" applyFont="1" applyBorder="1"/>
    <xf numFmtId="0" fontId="10" fillId="0" borderId="2" xfId="0" applyFont="1" applyFill="1" applyBorder="1"/>
    <xf numFmtId="42" fontId="11" fillId="4" borderId="2" xfId="1" applyNumberFormat="1" applyFont="1" applyFill="1" applyBorder="1" applyProtection="1">
      <protection locked="0"/>
    </xf>
    <xf numFmtId="42" fontId="11" fillId="2" borderId="2" xfId="1" applyNumberFormat="1" applyFont="1" applyFill="1" applyBorder="1"/>
    <xf numFmtId="42" fontId="11" fillId="7" borderId="2" xfId="1" applyNumberFormat="1" applyFont="1" applyFill="1" applyBorder="1"/>
    <xf numFmtId="0" fontId="10" fillId="0" borderId="11" xfId="0" applyFont="1" applyFill="1" applyBorder="1"/>
    <xf numFmtId="0" fontId="10" fillId="0" borderId="9" xfId="0" applyFont="1" applyFill="1" applyBorder="1"/>
    <xf numFmtId="6" fontId="10" fillId="0" borderId="3" xfId="0" applyNumberFormat="1" applyFont="1" applyFill="1" applyBorder="1"/>
    <xf numFmtId="1" fontId="10" fillId="0" borderId="3" xfId="1" applyNumberFormat="1" applyFont="1" applyFill="1" applyBorder="1" applyAlignment="1">
      <alignment horizontal="center"/>
    </xf>
    <xf numFmtId="6" fontId="8" fillId="4" borderId="3" xfId="0" applyNumberFormat="1" applyFont="1" applyFill="1" applyBorder="1" applyProtection="1">
      <protection locked="0"/>
    </xf>
    <xf numFmtId="6" fontId="8" fillId="2" borderId="3" xfId="0" applyNumberFormat="1" applyFont="1" applyFill="1" applyBorder="1"/>
    <xf numFmtId="6" fontId="8" fillId="7" borderId="3" xfId="0" applyNumberFormat="1" applyFont="1" applyFill="1" applyBorder="1"/>
    <xf numFmtId="0" fontId="10" fillId="0" borderId="9" xfId="0" applyFont="1" applyFill="1" applyBorder="1" applyAlignment="1">
      <alignment vertical="top" wrapText="1"/>
    </xf>
    <xf numFmtId="0" fontId="10" fillId="0" borderId="9" xfId="0" applyFont="1" applyFill="1" applyBorder="1" applyAlignment="1">
      <alignment vertical="top"/>
    </xf>
    <xf numFmtId="6" fontId="10" fillId="0" borderId="3" xfId="0" applyNumberFormat="1" applyFont="1" applyFill="1" applyBorder="1" applyAlignment="1">
      <alignment vertical="top"/>
    </xf>
    <xf numFmtId="1" fontId="10" fillId="0" borderId="3" xfId="1" applyNumberFormat="1" applyFont="1" applyFill="1" applyBorder="1" applyAlignment="1">
      <alignment horizontal="center" vertical="top"/>
    </xf>
    <xf numFmtId="6" fontId="8" fillId="4" borderId="3" xfId="0" applyNumberFormat="1" applyFont="1" applyFill="1" applyBorder="1" applyAlignment="1" applyProtection="1">
      <alignment vertical="top"/>
      <protection locked="0"/>
    </xf>
    <xf numFmtId="0" fontId="10" fillId="7" borderId="9" xfId="0" applyFont="1" applyFill="1" applyBorder="1" applyAlignment="1">
      <alignment vertical="top" wrapText="1"/>
    </xf>
    <xf numFmtId="0" fontId="10" fillId="7" borderId="9" xfId="0" applyFont="1" applyFill="1" applyBorder="1" applyAlignment="1">
      <alignment vertical="top"/>
    </xf>
    <xf numFmtId="6" fontId="10" fillId="7" borderId="3" xfId="0" applyNumberFormat="1" applyFont="1" applyFill="1" applyBorder="1" applyAlignment="1">
      <alignment vertical="top"/>
    </xf>
    <xf numFmtId="1" fontId="10" fillId="7" borderId="3" xfId="1" applyNumberFormat="1" applyFont="1" applyFill="1" applyBorder="1" applyAlignment="1">
      <alignment horizontal="center" vertical="top"/>
    </xf>
    <xf numFmtId="0" fontId="10" fillId="7" borderId="9" xfId="0" applyFont="1" applyFill="1" applyBorder="1"/>
    <xf numFmtId="6" fontId="10" fillId="7" borderId="3" xfId="0" applyNumberFormat="1" applyFont="1" applyFill="1" applyBorder="1"/>
    <xf numFmtId="1" fontId="10" fillId="7" borderId="3" xfId="1" applyNumberFormat="1" applyFont="1" applyFill="1" applyBorder="1" applyAlignment="1">
      <alignment horizontal="center"/>
    </xf>
    <xf numFmtId="0" fontId="9" fillId="0" borderId="6" xfId="0" applyFont="1" applyFill="1" applyBorder="1"/>
    <xf numFmtId="0" fontId="10" fillId="0" borderId="4" xfId="0" applyFont="1" applyFill="1" applyBorder="1"/>
    <xf numFmtId="6" fontId="10" fillId="0" borderId="1" xfId="0" applyNumberFormat="1" applyFont="1" applyFill="1" applyBorder="1"/>
    <xf numFmtId="1" fontId="10" fillId="0" borderId="1" xfId="1" applyNumberFormat="1" applyFont="1" applyFill="1" applyBorder="1" applyAlignment="1">
      <alignment horizontal="center"/>
    </xf>
    <xf numFmtId="6" fontId="8" fillId="4" borderId="1" xfId="0" applyNumberFormat="1" applyFont="1" applyFill="1" applyBorder="1" applyProtection="1">
      <protection locked="0"/>
    </xf>
    <xf numFmtId="6" fontId="8" fillId="2" borderId="1" xfId="0" applyNumberFormat="1" applyFont="1" applyFill="1" applyBorder="1"/>
    <xf numFmtId="6" fontId="8" fillId="7" borderId="1" xfId="0" applyNumberFormat="1" applyFont="1" applyFill="1" applyBorder="1"/>
    <xf numFmtId="6" fontId="10" fillId="0" borderId="3" xfId="1" applyNumberFormat="1" applyFont="1" applyFill="1" applyBorder="1"/>
    <xf numFmtId="6" fontId="8" fillId="4" borderId="3" xfId="1" applyNumberFormat="1" applyFont="1" applyFill="1" applyBorder="1" applyProtection="1">
      <protection locked="0"/>
    </xf>
    <xf numFmtId="6" fontId="8" fillId="2" borderId="3" xfId="1" applyNumberFormat="1" applyFont="1" applyFill="1" applyBorder="1"/>
    <xf numFmtId="6" fontId="8" fillId="7" borderId="3" xfId="1" applyNumberFormat="1" applyFont="1" applyFill="1" applyBorder="1"/>
    <xf numFmtId="0" fontId="10" fillId="0" borderId="6" xfId="0" applyFont="1" applyFill="1" applyBorder="1"/>
    <xf numFmtId="0" fontId="10" fillId="0" borderId="7" xfId="0" applyFont="1" applyFill="1" applyBorder="1"/>
    <xf numFmtId="0" fontId="10" fillId="0" borderId="3" xfId="0" applyFont="1" applyFill="1" applyBorder="1"/>
    <xf numFmtId="0" fontId="10" fillId="0" borderId="20" xfId="0" applyFont="1" applyFill="1" applyBorder="1"/>
    <xf numFmtId="6" fontId="10" fillId="0" borderId="1" xfId="1" applyNumberFormat="1" applyFont="1" applyFill="1" applyBorder="1"/>
    <xf numFmtId="0" fontId="10" fillId="5" borderId="13" xfId="0" applyFont="1" applyFill="1" applyBorder="1"/>
    <xf numFmtId="0" fontId="10" fillId="5" borderId="14" xfId="0" applyFont="1" applyFill="1" applyBorder="1" applyAlignment="1">
      <alignment wrapText="1"/>
    </xf>
    <xf numFmtId="0" fontId="8" fillId="5" borderId="15" xfId="0" applyFont="1" applyFill="1" applyBorder="1" applyAlignment="1">
      <alignment horizontal="right" vertical="top"/>
    </xf>
    <xf numFmtId="6" fontId="8" fillId="5" borderId="18" xfId="0" applyNumberFormat="1" applyFont="1" applyFill="1" applyBorder="1" applyAlignment="1">
      <alignment vertical="top"/>
    </xf>
    <xf numFmtId="1" fontId="10" fillId="5" borderId="14" xfId="1" applyNumberFormat="1" applyFont="1" applyFill="1" applyBorder="1" applyAlignment="1">
      <alignment horizontal="center" vertical="top"/>
    </xf>
    <xf numFmtId="6" fontId="8" fillId="5" borderId="18" xfId="0" applyNumberFormat="1" applyFont="1" applyFill="1" applyBorder="1" applyAlignment="1">
      <alignment horizontal="right"/>
    </xf>
    <xf numFmtId="6" fontId="8" fillId="7" borderId="18" xfId="0" applyNumberFormat="1" applyFont="1" applyFill="1" applyBorder="1" applyAlignment="1">
      <alignment horizontal="right"/>
    </xf>
    <xf numFmtId="0" fontId="10" fillId="0" borderId="12" xfId="0" applyFont="1" applyBorder="1"/>
    <xf numFmtId="0" fontId="10" fillId="0" borderId="5" xfId="0" applyFont="1" applyBorder="1" applyAlignment="1">
      <alignment wrapText="1"/>
    </xf>
    <xf numFmtId="0" fontId="10" fillId="0" borderId="5" xfId="0" applyFont="1" applyBorder="1" applyAlignment="1">
      <alignment vertical="top"/>
    </xf>
    <xf numFmtId="6" fontId="10" fillId="0" borderId="16" xfId="0" applyNumberFormat="1" applyFont="1" applyBorder="1" applyAlignment="1">
      <alignment vertical="top"/>
    </xf>
    <xf numFmtId="1" fontId="10" fillId="0" borderId="16" xfId="1" applyNumberFormat="1" applyFont="1" applyFill="1" applyBorder="1" applyAlignment="1">
      <alignment horizontal="center" vertical="top"/>
    </xf>
    <xf numFmtId="6" fontId="8" fillId="4" borderId="16" xfId="0" applyNumberFormat="1" applyFont="1" applyFill="1" applyBorder="1" applyAlignment="1" applyProtection="1">
      <alignment vertical="top"/>
      <protection locked="0"/>
    </xf>
    <xf numFmtId="6" fontId="8" fillId="2" borderId="16" xfId="1" applyNumberFormat="1" applyFont="1" applyFill="1" applyBorder="1"/>
    <xf numFmtId="6" fontId="8" fillId="7" borderId="16" xfId="1" applyNumberFormat="1" applyFont="1" applyFill="1" applyBorder="1"/>
    <xf numFmtId="0" fontId="9" fillId="0" borderId="11" xfId="0" applyFont="1" applyBorder="1"/>
    <xf numFmtId="0" fontId="10" fillId="0" borderId="9" xfId="0" applyFont="1" applyBorder="1"/>
    <xf numFmtId="0" fontId="10" fillId="0" borderId="3" xfId="0" applyFont="1" applyBorder="1"/>
    <xf numFmtId="6" fontId="10" fillId="0" borderId="2" xfId="0" applyNumberFormat="1" applyFont="1" applyBorder="1"/>
    <xf numFmtId="3" fontId="10" fillId="0" borderId="2" xfId="1" applyNumberFormat="1" applyFont="1" applyFill="1" applyBorder="1" applyAlignment="1">
      <alignment horizontal="center"/>
    </xf>
    <xf numFmtId="6" fontId="8" fillId="4" borderId="2" xfId="0" applyNumberFormat="1" applyFont="1" applyFill="1" applyBorder="1" applyProtection="1">
      <protection locked="0"/>
    </xf>
    <xf numFmtId="0" fontId="10" fillId="0" borderId="12" xfId="0" applyFont="1" applyFill="1" applyBorder="1"/>
    <xf numFmtId="0" fontId="10" fillId="0" borderId="5" xfId="0" applyFont="1" applyFill="1" applyBorder="1"/>
    <xf numFmtId="3" fontId="10" fillId="0" borderId="3" xfId="1" applyNumberFormat="1" applyFont="1" applyFill="1" applyBorder="1" applyAlignment="1">
      <alignment horizontal="center"/>
    </xf>
    <xf numFmtId="8" fontId="8" fillId="4" borderId="3" xfId="0" applyNumberFormat="1" applyFont="1" applyFill="1" applyBorder="1" applyProtection="1">
      <protection locked="0"/>
    </xf>
    <xf numFmtId="0" fontId="10" fillId="7" borderId="5" xfId="0" applyFont="1" applyFill="1" applyBorder="1"/>
    <xf numFmtId="0" fontId="10" fillId="7" borderId="3" xfId="0" applyFont="1" applyFill="1" applyBorder="1"/>
    <xf numFmtId="3" fontId="10" fillId="7" borderId="3" xfId="1" applyNumberFormat="1" applyFont="1" applyFill="1" applyBorder="1" applyAlignment="1">
      <alignment horizontal="center"/>
    </xf>
    <xf numFmtId="0" fontId="10" fillId="0" borderId="11" xfId="0" applyFont="1" applyBorder="1"/>
    <xf numFmtId="6" fontId="10" fillId="0" borderId="3" xfId="0" applyNumberFormat="1" applyFont="1" applyBorder="1"/>
    <xf numFmtId="0" fontId="9" fillId="0" borderId="6" xfId="0" applyFont="1" applyBorder="1"/>
    <xf numFmtId="0" fontId="10" fillId="0" borderId="1" xfId="0" applyFont="1" applyBorder="1" applyAlignment="1">
      <alignment wrapText="1"/>
    </xf>
    <xf numFmtId="1" fontId="11" fillId="0" borderId="1" xfId="1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vertical="top" wrapText="1"/>
    </xf>
    <xf numFmtId="0" fontId="10" fillId="0" borderId="7" xfId="0" applyFont="1" applyFill="1" applyBorder="1" applyAlignment="1">
      <alignment vertical="top"/>
    </xf>
    <xf numFmtId="6" fontId="10" fillId="0" borderId="2" xfId="0" applyNumberFormat="1" applyFont="1" applyFill="1" applyBorder="1" applyAlignment="1">
      <alignment vertical="top"/>
    </xf>
    <xf numFmtId="1" fontId="10" fillId="0" borderId="2" xfId="1" applyNumberFormat="1" applyFont="1" applyFill="1" applyBorder="1" applyAlignment="1">
      <alignment horizontal="center" vertical="top"/>
    </xf>
    <xf numFmtId="8" fontId="8" fillId="4" borderId="2" xfId="0" applyNumberFormat="1" applyFont="1" applyFill="1" applyBorder="1" applyAlignment="1" applyProtection="1">
      <protection locked="0"/>
    </xf>
    <xf numFmtId="6" fontId="8" fillId="2" borderId="2" xfId="1" applyNumberFormat="1" applyFont="1" applyFill="1" applyBorder="1"/>
    <xf numFmtId="6" fontId="8" fillId="7" borderId="2" xfId="1" applyNumberFormat="1" applyFont="1" applyFill="1" applyBorder="1"/>
    <xf numFmtId="164" fontId="8" fillId="5" borderId="14" xfId="1" applyNumberFormat="1" applyFont="1" applyFill="1" applyBorder="1" applyAlignment="1">
      <alignment horizontal="right" vertical="top"/>
    </xf>
    <xf numFmtId="0" fontId="10" fillId="0" borderId="0" xfId="0" applyFont="1" applyFill="1" applyBorder="1"/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right" vertical="top"/>
    </xf>
    <xf numFmtId="6" fontId="10" fillId="0" borderId="0" xfId="0" applyNumberFormat="1" applyFont="1" applyFill="1" applyBorder="1" applyAlignment="1">
      <alignment vertical="top"/>
    </xf>
    <xf numFmtId="6" fontId="10" fillId="0" borderId="0" xfId="0" applyNumberFormat="1" applyFont="1" applyFill="1" applyAlignment="1">
      <alignment horizontal="right"/>
    </xf>
    <xf numFmtId="6" fontId="10" fillId="0" borderId="0" xfId="0" applyNumberFormat="1" applyFont="1" applyFill="1"/>
    <xf numFmtId="0" fontId="10" fillId="6" borderId="10" xfId="0" applyFont="1" applyFill="1" applyBorder="1"/>
    <xf numFmtId="6" fontId="8" fillId="6" borderId="7" xfId="0" applyNumberFormat="1" applyFont="1" applyFill="1" applyBorder="1" applyAlignment="1">
      <alignment horizontal="right"/>
    </xf>
    <xf numFmtId="6" fontId="8" fillId="6" borderId="7" xfId="0" applyNumberFormat="1" applyFont="1" applyFill="1" applyBorder="1"/>
    <xf numFmtId="6" fontId="8" fillId="7" borderId="7" xfId="0" applyNumberFormat="1" applyFont="1" applyFill="1" applyBorder="1"/>
    <xf numFmtId="0" fontId="8" fillId="0" borderId="0" xfId="0" applyFont="1" applyFill="1" applyBorder="1" applyAlignment="1">
      <alignment horizontal="right" vertical="top"/>
    </xf>
    <xf numFmtId="6" fontId="8" fillId="6" borderId="15" xfId="0" applyNumberFormat="1" applyFont="1" applyFill="1" applyBorder="1"/>
    <xf numFmtId="6" fontId="8" fillId="7" borderId="15" xfId="0" applyNumberFormat="1" applyFont="1" applyFill="1" applyBorder="1"/>
    <xf numFmtId="0" fontId="10" fillId="0" borderId="0" xfId="0" applyFont="1" applyBorder="1"/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/>
    </xf>
    <xf numFmtId="0" fontId="10" fillId="0" borderId="0" xfId="0" applyFont="1"/>
    <xf numFmtId="6" fontId="8" fillId="0" borderId="0" xfId="0" applyNumberFormat="1" applyFont="1" applyFill="1" applyBorder="1" applyAlignment="1">
      <alignment horizontal="right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6" fontId="8" fillId="2" borderId="21" xfId="1" applyNumberFormat="1" applyFont="1" applyFill="1" applyBorder="1" applyAlignment="1">
      <alignment horizontal="right"/>
    </xf>
    <xf numFmtId="0" fontId="10" fillId="0" borderId="19" xfId="0" applyFont="1" applyBorder="1" applyAlignment="1"/>
    <xf numFmtId="0" fontId="7" fillId="3" borderId="12" xfId="0" applyFont="1" applyFill="1" applyBorder="1" applyAlignment="1">
      <alignment horizontal="center" wrapText="1"/>
    </xf>
    <xf numFmtId="0" fontId="7" fillId="3" borderId="22" xfId="0" applyFont="1" applyFill="1" applyBorder="1" applyAlignment="1">
      <alignment horizontal="center" wrapText="1"/>
    </xf>
    <xf numFmtId="0" fontId="0" fillId="0" borderId="22" xfId="0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6" fontId="8" fillId="6" borderId="0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4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66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2399004</xdr:colOff>
      <xdr:row>1</xdr:row>
      <xdr:rowOff>847417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2627604" cy="847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tabSelected="1" zoomScale="75" zoomScaleNormal="75" workbookViewId="0">
      <selection activeCell="I2" sqref="I2"/>
    </sheetView>
  </sheetViews>
  <sheetFormatPr defaultColWidth="9.140625" defaultRowHeight="15" x14ac:dyDescent="0.2"/>
  <cols>
    <col min="1" max="1" width="3.42578125" style="1" customWidth="1"/>
    <col min="2" max="2" width="72.7109375" style="1" customWidth="1"/>
    <col min="3" max="3" width="52.140625" style="1" customWidth="1"/>
    <col min="4" max="4" width="28.28515625" style="1" customWidth="1"/>
    <col min="5" max="5" width="30.85546875" style="1" customWidth="1"/>
    <col min="6" max="6" width="25.42578125" style="2" customWidth="1"/>
    <col min="7" max="7" width="19" style="2" customWidth="1"/>
    <col min="8" max="8" width="18" style="1" bestFit="1" customWidth="1"/>
    <col min="9" max="9" width="13.85546875" style="1" bestFit="1" customWidth="1"/>
    <col min="10" max="10" width="10.28515625" style="1" bestFit="1" customWidth="1"/>
    <col min="11" max="16384" width="9.140625" style="1"/>
  </cols>
  <sheetData>
    <row r="1" spans="1:15" x14ac:dyDescent="0.2">
      <c r="A1" s="1" t="s">
        <v>35</v>
      </c>
    </row>
    <row r="2" spans="1:15" ht="66.75" customHeight="1" x14ac:dyDescent="0.3">
      <c r="A2" s="143" t="s">
        <v>57</v>
      </c>
      <c r="B2" s="144"/>
      <c r="C2" s="144"/>
      <c r="D2" s="144"/>
      <c r="E2" s="144"/>
      <c r="F2" s="144"/>
      <c r="G2" s="144"/>
      <c r="H2" s="145"/>
    </row>
    <row r="3" spans="1:15" ht="10.5" hidden="1" customHeight="1" thickBot="1" x14ac:dyDescent="0.25">
      <c r="A3" s="9"/>
      <c r="B3" s="8"/>
      <c r="C3" s="8"/>
      <c r="D3" s="8"/>
      <c r="E3" s="8"/>
      <c r="F3" s="8"/>
      <c r="G3" s="8"/>
    </row>
    <row r="4" spans="1:15" ht="21" customHeight="1" x14ac:dyDescent="0.3">
      <c r="A4" s="140" t="s">
        <v>7</v>
      </c>
      <c r="B4" s="141"/>
      <c r="C4" s="141"/>
      <c r="D4" s="141"/>
      <c r="E4" s="141"/>
      <c r="F4" s="141"/>
      <c r="G4" s="141"/>
      <c r="H4" s="142"/>
    </row>
    <row r="5" spans="1:15" ht="108" x14ac:dyDescent="0.25">
      <c r="A5" s="133" t="s">
        <v>3</v>
      </c>
      <c r="B5" s="134"/>
      <c r="C5" s="26" t="s">
        <v>4</v>
      </c>
      <c r="D5" s="26" t="s">
        <v>27</v>
      </c>
      <c r="E5" s="27" t="s">
        <v>5</v>
      </c>
      <c r="F5" s="28" t="s">
        <v>16</v>
      </c>
      <c r="G5" s="29" t="s">
        <v>47</v>
      </c>
      <c r="H5" s="30" t="s">
        <v>48</v>
      </c>
    </row>
    <row r="6" spans="1:15" ht="18.75" x14ac:dyDescent="0.3">
      <c r="A6" s="31" t="s">
        <v>1</v>
      </c>
      <c r="B6" s="32"/>
      <c r="C6" s="33"/>
      <c r="D6" s="34"/>
      <c r="E6" s="35"/>
      <c r="F6" s="36"/>
      <c r="G6" s="37"/>
      <c r="H6" s="38"/>
    </row>
    <row r="7" spans="1:15" ht="18" x14ac:dyDescent="0.25">
      <c r="A7" s="39"/>
      <c r="B7" s="40"/>
      <c r="C7" s="40"/>
      <c r="D7" s="41"/>
      <c r="E7" s="42"/>
      <c r="F7" s="43"/>
      <c r="G7" s="44"/>
      <c r="H7" s="45"/>
    </row>
    <row r="8" spans="1:15" ht="18" x14ac:dyDescent="0.25">
      <c r="A8" s="39"/>
      <c r="B8" s="46" t="s">
        <v>50</v>
      </c>
      <c r="C8" s="47" t="s">
        <v>26</v>
      </c>
      <c r="D8" s="48">
        <v>75</v>
      </c>
      <c r="E8" s="49">
        <v>2344</v>
      </c>
      <c r="F8" s="50">
        <v>150</v>
      </c>
      <c r="G8" s="44">
        <f>(F8-D8)*E8</f>
        <v>175800</v>
      </c>
      <c r="H8" s="45"/>
      <c r="I8" s="14"/>
      <c r="J8" s="14"/>
      <c r="K8" s="14"/>
      <c r="L8" s="14"/>
      <c r="M8" s="14"/>
      <c r="N8" s="14"/>
      <c r="O8" s="14"/>
    </row>
    <row r="9" spans="1:15" ht="36" x14ac:dyDescent="0.25">
      <c r="A9" s="39"/>
      <c r="B9" s="51" t="s">
        <v>49</v>
      </c>
      <c r="C9" s="52" t="s">
        <v>26</v>
      </c>
      <c r="D9" s="53">
        <v>75</v>
      </c>
      <c r="E9" s="54">
        <v>2832</v>
      </c>
      <c r="F9" s="50">
        <v>150</v>
      </c>
      <c r="G9" s="44"/>
      <c r="H9" s="45">
        <f>(F9-D9)*E9</f>
        <v>212400</v>
      </c>
    </row>
    <row r="10" spans="1:15" ht="36" x14ac:dyDescent="0.25">
      <c r="A10" s="39"/>
      <c r="B10" s="46" t="s">
        <v>55</v>
      </c>
      <c r="C10" s="40" t="s">
        <v>25</v>
      </c>
      <c r="D10" s="48">
        <v>250</v>
      </c>
      <c r="E10" s="49">
        <v>68</v>
      </c>
      <c r="F10" s="50">
        <v>300</v>
      </c>
      <c r="G10" s="44">
        <f t="shared" ref="G10:G13" si="0">(F10-D10)*E10</f>
        <v>3400</v>
      </c>
      <c r="H10" s="45"/>
      <c r="I10" s="14"/>
      <c r="J10" s="14"/>
    </row>
    <row r="11" spans="1:15" ht="18" x14ac:dyDescent="0.25">
      <c r="A11" s="39"/>
      <c r="B11" s="55" t="s">
        <v>14</v>
      </c>
      <c r="C11" s="55" t="s">
        <v>25</v>
      </c>
      <c r="D11" s="56">
        <v>250</v>
      </c>
      <c r="E11" s="57">
        <v>71</v>
      </c>
      <c r="F11" s="43">
        <v>300</v>
      </c>
      <c r="G11" s="44"/>
      <c r="H11" s="45">
        <f>(F11-D11)*E11</f>
        <v>3550</v>
      </c>
    </row>
    <row r="12" spans="1:15" ht="18" x14ac:dyDescent="0.25">
      <c r="A12" s="39"/>
      <c r="B12" s="40" t="s">
        <v>15</v>
      </c>
      <c r="C12" s="40" t="s">
        <v>24</v>
      </c>
      <c r="D12" s="41">
        <v>5000</v>
      </c>
      <c r="E12" s="42">
        <v>2</v>
      </c>
      <c r="F12" s="43">
        <v>6000</v>
      </c>
      <c r="G12" s="44">
        <f t="shared" si="0"/>
        <v>2000</v>
      </c>
      <c r="H12" s="45"/>
    </row>
    <row r="13" spans="1:15" ht="18" x14ac:dyDescent="0.25">
      <c r="A13" s="39"/>
      <c r="B13" s="40" t="s">
        <v>45</v>
      </c>
      <c r="C13" s="40" t="s">
        <v>46</v>
      </c>
      <c r="D13" s="41">
        <v>2500</v>
      </c>
      <c r="E13" s="42">
        <v>1</v>
      </c>
      <c r="F13" s="43">
        <v>3500</v>
      </c>
      <c r="G13" s="44">
        <f t="shared" si="0"/>
        <v>1000</v>
      </c>
      <c r="H13" s="45"/>
    </row>
    <row r="14" spans="1:15" ht="18" x14ac:dyDescent="0.25">
      <c r="A14" s="39" t="s">
        <v>17</v>
      </c>
      <c r="B14" s="55" t="s">
        <v>41</v>
      </c>
      <c r="C14" s="55" t="s">
        <v>23</v>
      </c>
      <c r="D14" s="56">
        <v>300</v>
      </c>
      <c r="E14" s="57">
        <v>64</v>
      </c>
      <c r="F14" s="43">
        <v>300</v>
      </c>
      <c r="G14" s="44"/>
      <c r="H14" s="45">
        <f>(F14-D14)*E14</f>
        <v>0</v>
      </c>
    </row>
    <row r="15" spans="1:15" ht="18" x14ac:dyDescent="0.25">
      <c r="A15" s="39" t="s">
        <v>17</v>
      </c>
      <c r="B15" s="55" t="s">
        <v>18</v>
      </c>
      <c r="C15" s="55" t="s">
        <v>8</v>
      </c>
      <c r="D15" s="56">
        <v>700</v>
      </c>
      <c r="E15" s="57">
        <v>11</v>
      </c>
      <c r="F15" s="43">
        <v>700</v>
      </c>
      <c r="G15" s="44"/>
      <c r="H15" s="45">
        <f>(F15-D15)*E15</f>
        <v>0</v>
      </c>
      <c r="I15" s="4"/>
    </row>
    <row r="16" spans="1:15" ht="18" x14ac:dyDescent="0.25">
      <c r="A16" s="39"/>
      <c r="B16" s="40"/>
      <c r="C16" s="40"/>
      <c r="D16" s="41"/>
      <c r="E16" s="42"/>
      <c r="F16" s="43"/>
      <c r="G16" s="44"/>
      <c r="H16" s="45"/>
    </row>
    <row r="17" spans="1:12" ht="18" x14ac:dyDescent="0.25">
      <c r="A17" s="58" t="s">
        <v>0</v>
      </c>
      <c r="B17" s="59"/>
      <c r="C17" s="59"/>
      <c r="D17" s="60"/>
      <c r="E17" s="61"/>
      <c r="F17" s="62"/>
      <c r="G17" s="63"/>
      <c r="H17" s="64"/>
    </row>
    <row r="18" spans="1:12" ht="18" x14ac:dyDescent="0.25">
      <c r="A18" s="39" t="s">
        <v>34</v>
      </c>
      <c r="B18" s="40" t="s">
        <v>33</v>
      </c>
      <c r="C18" s="40" t="s">
        <v>29</v>
      </c>
      <c r="D18" s="65" t="s">
        <v>32</v>
      </c>
      <c r="E18" s="42">
        <v>78</v>
      </c>
      <c r="F18" s="66">
        <v>500</v>
      </c>
      <c r="G18" s="67">
        <f>F18*E18</f>
        <v>39000</v>
      </c>
      <c r="H18" s="68"/>
    </row>
    <row r="19" spans="1:12" ht="18" x14ac:dyDescent="0.25">
      <c r="A19" s="69"/>
      <c r="B19" s="70" t="s">
        <v>22</v>
      </c>
      <c r="C19" s="71"/>
      <c r="D19" s="65"/>
      <c r="E19" s="42"/>
      <c r="F19" s="66"/>
      <c r="G19" s="67"/>
      <c r="H19" s="68"/>
    </row>
    <row r="20" spans="1:12" ht="18.75" thickBot="1" x14ac:dyDescent="0.3">
      <c r="A20" s="69"/>
      <c r="B20" s="72"/>
      <c r="C20" s="59"/>
      <c r="D20" s="73"/>
      <c r="E20" s="42"/>
      <c r="F20" s="66"/>
      <c r="G20" s="67"/>
      <c r="H20" s="68"/>
    </row>
    <row r="21" spans="1:12" ht="18.75" thickBot="1" x14ac:dyDescent="0.3">
      <c r="A21" s="74"/>
      <c r="B21" s="75"/>
      <c r="C21" s="76"/>
      <c r="D21" s="77"/>
      <c r="E21" s="78"/>
      <c r="F21" s="76" t="s">
        <v>53</v>
      </c>
      <c r="G21" s="79">
        <f>SUM(G7:G20)</f>
        <v>221200</v>
      </c>
      <c r="H21" s="80">
        <f>SUM(H7:H20)</f>
        <v>215950</v>
      </c>
    </row>
    <row r="22" spans="1:12" ht="18" x14ac:dyDescent="0.25">
      <c r="A22" s="81"/>
      <c r="B22" s="82"/>
      <c r="C22" s="83"/>
      <c r="D22" s="84"/>
      <c r="E22" s="85"/>
      <c r="F22" s="86"/>
      <c r="G22" s="87"/>
      <c r="H22" s="88"/>
    </row>
    <row r="23" spans="1:12" ht="18" x14ac:dyDescent="0.25">
      <c r="A23" s="89" t="s">
        <v>6</v>
      </c>
      <c r="B23" s="90"/>
      <c r="C23" s="91"/>
      <c r="D23" s="92"/>
      <c r="E23" s="93"/>
      <c r="F23" s="94"/>
      <c r="G23" s="67"/>
      <c r="H23" s="68"/>
    </row>
    <row r="24" spans="1:12" ht="18" x14ac:dyDescent="0.25">
      <c r="A24" s="95"/>
      <c r="B24" s="96" t="s">
        <v>51</v>
      </c>
      <c r="C24" s="71" t="s">
        <v>21</v>
      </c>
      <c r="D24" s="41">
        <v>55</v>
      </c>
      <c r="E24" s="97">
        <f>121563-E28</f>
        <v>112964</v>
      </c>
      <c r="F24" s="98">
        <v>62</v>
      </c>
      <c r="G24" s="67">
        <f>(F24-D24)*E24</f>
        <v>790748</v>
      </c>
      <c r="H24" s="68"/>
      <c r="I24" s="14"/>
      <c r="J24" s="14"/>
      <c r="K24" s="14"/>
      <c r="L24" s="14"/>
    </row>
    <row r="25" spans="1:12" ht="18" x14ac:dyDescent="0.25">
      <c r="A25" s="95"/>
      <c r="B25" s="96" t="s">
        <v>42</v>
      </c>
      <c r="C25" s="40" t="s">
        <v>28</v>
      </c>
      <c r="D25" s="41"/>
      <c r="E25" s="97">
        <f>2054-E29</f>
        <v>397</v>
      </c>
      <c r="F25" s="98">
        <v>100</v>
      </c>
      <c r="G25" s="67">
        <f>F25*E25</f>
        <v>39700</v>
      </c>
      <c r="H25" s="68"/>
      <c r="I25" s="14"/>
      <c r="J25" s="14"/>
      <c r="K25" s="14"/>
      <c r="L25" s="14"/>
    </row>
    <row r="26" spans="1:12" ht="18" x14ac:dyDescent="0.25">
      <c r="A26" s="95"/>
      <c r="B26" s="96" t="s">
        <v>40</v>
      </c>
      <c r="C26" s="40" t="s">
        <v>28</v>
      </c>
      <c r="D26" s="41"/>
      <c r="E26" s="97">
        <v>279</v>
      </c>
      <c r="F26" s="98">
        <v>0</v>
      </c>
      <c r="G26" s="67">
        <f>F26*E26</f>
        <v>0</v>
      </c>
      <c r="H26" s="68"/>
      <c r="I26" s="14"/>
      <c r="J26" s="14"/>
      <c r="K26" s="14"/>
      <c r="L26" s="14"/>
    </row>
    <row r="27" spans="1:12" ht="18" x14ac:dyDescent="0.25">
      <c r="A27" s="95"/>
      <c r="B27" s="96"/>
      <c r="C27" s="40"/>
      <c r="D27" s="41"/>
      <c r="E27" s="97"/>
      <c r="F27" s="98"/>
      <c r="G27" s="67"/>
      <c r="H27" s="68"/>
      <c r="I27" s="14"/>
      <c r="J27" s="14"/>
      <c r="K27" s="14"/>
      <c r="L27" s="14"/>
    </row>
    <row r="28" spans="1:12" ht="18" x14ac:dyDescent="0.25">
      <c r="A28" s="95"/>
      <c r="B28" s="99" t="s">
        <v>52</v>
      </c>
      <c r="C28" s="100" t="s">
        <v>21</v>
      </c>
      <c r="D28" s="56">
        <v>55</v>
      </c>
      <c r="E28" s="101">
        <v>8599</v>
      </c>
      <c r="F28" s="98">
        <v>62</v>
      </c>
      <c r="G28" s="67"/>
      <c r="H28" s="68">
        <f>(F28-D28)*E28</f>
        <v>60193</v>
      </c>
      <c r="I28" s="14"/>
      <c r="J28" s="14"/>
      <c r="K28" s="14"/>
      <c r="L28" s="14"/>
    </row>
    <row r="29" spans="1:12" ht="18" x14ac:dyDescent="0.25">
      <c r="A29" s="95"/>
      <c r="B29" s="99" t="s">
        <v>42</v>
      </c>
      <c r="C29" s="55" t="s">
        <v>28</v>
      </c>
      <c r="D29" s="56"/>
      <c r="E29" s="101">
        <v>1657</v>
      </c>
      <c r="F29" s="98">
        <v>100</v>
      </c>
      <c r="G29" s="67"/>
      <c r="H29" s="68">
        <f>F29*E29</f>
        <v>165700</v>
      </c>
      <c r="I29" s="14"/>
      <c r="J29" s="14"/>
      <c r="K29" s="14"/>
      <c r="L29" s="14"/>
    </row>
    <row r="30" spans="1:12" ht="18" x14ac:dyDescent="0.25">
      <c r="A30" s="95"/>
      <c r="B30" s="99" t="s">
        <v>40</v>
      </c>
      <c r="C30" s="55" t="s">
        <v>28</v>
      </c>
      <c r="D30" s="56"/>
      <c r="E30" s="101">
        <f>619-E26</f>
        <v>340</v>
      </c>
      <c r="F30" s="98">
        <v>0</v>
      </c>
      <c r="G30" s="67"/>
      <c r="H30" s="68">
        <f>F30*E30</f>
        <v>0</v>
      </c>
    </row>
    <row r="31" spans="1:12" ht="18" x14ac:dyDescent="0.25">
      <c r="A31" s="102"/>
      <c r="B31" s="90"/>
      <c r="C31" s="90"/>
      <c r="D31" s="103"/>
      <c r="E31" s="97"/>
      <c r="F31" s="43"/>
      <c r="G31" s="67"/>
      <c r="H31" s="68"/>
    </row>
    <row r="32" spans="1:12" ht="18.75" x14ac:dyDescent="0.3">
      <c r="A32" s="104" t="s">
        <v>2</v>
      </c>
      <c r="B32" s="33"/>
      <c r="C32" s="105"/>
      <c r="D32" s="105"/>
      <c r="E32" s="106"/>
      <c r="F32" s="98"/>
      <c r="G32" s="67"/>
      <c r="H32" s="68"/>
    </row>
    <row r="33" spans="1:9" ht="36.75" thickBot="1" x14ac:dyDescent="0.3">
      <c r="A33" s="69"/>
      <c r="B33" s="107" t="s">
        <v>30</v>
      </c>
      <c r="C33" s="108" t="s">
        <v>43</v>
      </c>
      <c r="D33" s="109"/>
      <c r="E33" s="110"/>
      <c r="F33" s="111"/>
      <c r="G33" s="112"/>
      <c r="H33" s="113"/>
    </row>
    <row r="34" spans="1:9" ht="18.75" thickBot="1" x14ac:dyDescent="0.3">
      <c r="A34" s="74"/>
      <c r="B34" s="75"/>
      <c r="C34" s="76"/>
      <c r="D34" s="77"/>
      <c r="E34" s="78"/>
      <c r="F34" s="114" t="s">
        <v>11</v>
      </c>
      <c r="G34" s="79">
        <f>SUM(G24:G33)</f>
        <v>830448</v>
      </c>
      <c r="H34" s="80">
        <f>SUM(H24:H33)</f>
        <v>225893</v>
      </c>
    </row>
    <row r="35" spans="1:9" ht="18" x14ac:dyDescent="0.25">
      <c r="A35" s="115"/>
      <c r="B35" s="116"/>
      <c r="C35" s="117" t="s">
        <v>37</v>
      </c>
      <c r="D35" s="118">
        <v>-2062746</v>
      </c>
      <c r="E35" s="138" t="s">
        <v>12</v>
      </c>
      <c r="F35" s="139"/>
      <c r="G35" s="67">
        <f>G21+G34</f>
        <v>1051648</v>
      </c>
      <c r="H35" s="68">
        <f>H21+H34</f>
        <v>441843</v>
      </c>
      <c r="I35" s="7">
        <f>G35+H35</f>
        <v>1493491</v>
      </c>
    </row>
    <row r="36" spans="1:9" s="14" customFormat="1" ht="18.75" thickBot="1" x14ac:dyDescent="0.3">
      <c r="A36" s="115"/>
      <c r="B36" s="116"/>
      <c r="C36" s="119" t="s">
        <v>36</v>
      </c>
      <c r="D36" s="120">
        <v>-776082</v>
      </c>
      <c r="E36" s="121"/>
      <c r="F36" s="122" t="s">
        <v>10</v>
      </c>
      <c r="G36" s="123">
        <f>D35</f>
        <v>-2062746</v>
      </c>
      <c r="H36" s="124">
        <f>D36</f>
        <v>-776082</v>
      </c>
    </row>
    <row r="37" spans="1:9" s="14" customFormat="1" ht="18.75" thickBot="1" x14ac:dyDescent="0.3">
      <c r="A37" s="115"/>
      <c r="B37" s="116"/>
      <c r="C37" s="125"/>
      <c r="D37" s="146" t="s">
        <v>13</v>
      </c>
      <c r="E37" s="147"/>
      <c r="F37" s="148"/>
      <c r="G37" s="126">
        <f>G36+G35</f>
        <v>-1011098</v>
      </c>
      <c r="H37" s="127">
        <f>H36+H35</f>
        <v>-334239</v>
      </c>
    </row>
    <row r="38" spans="1:9" ht="18" x14ac:dyDescent="0.25">
      <c r="A38" s="128" t="s">
        <v>38</v>
      </c>
      <c r="B38" s="129"/>
      <c r="C38" s="130"/>
      <c r="D38" s="118"/>
      <c r="E38" s="13"/>
      <c r="F38" s="15"/>
      <c r="G38" s="16"/>
      <c r="H38" s="7"/>
    </row>
    <row r="39" spans="1:9" ht="18" x14ac:dyDescent="0.25">
      <c r="A39" s="115" t="s">
        <v>9</v>
      </c>
      <c r="B39" s="129"/>
      <c r="C39" s="130"/>
      <c r="D39" s="118"/>
      <c r="E39" s="17"/>
      <c r="F39" s="18"/>
      <c r="G39" s="19"/>
    </row>
    <row r="40" spans="1:9" ht="18" x14ac:dyDescent="0.25">
      <c r="A40" s="131" t="s">
        <v>39</v>
      </c>
      <c r="B40" s="115"/>
      <c r="C40" s="115"/>
      <c r="D40" s="115"/>
      <c r="E40" s="25"/>
      <c r="F40" s="25"/>
      <c r="G40" s="22"/>
      <c r="H40" s="20"/>
    </row>
    <row r="41" spans="1:9" ht="18" x14ac:dyDescent="0.25">
      <c r="A41" s="131" t="s">
        <v>44</v>
      </c>
      <c r="B41" s="115"/>
      <c r="C41" s="115"/>
      <c r="D41" s="115"/>
      <c r="E41" s="25"/>
      <c r="F41" s="25"/>
      <c r="G41" s="22"/>
      <c r="H41" s="20"/>
    </row>
    <row r="42" spans="1:9" ht="33" customHeight="1" x14ac:dyDescent="0.25">
      <c r="A42" s="135" t="s">
        <v>31</v>
      </c>
      <c r="B42" s="136"/>
      <c r="C42" s="136"/>
      <c r="D42" s="137"/>
      <c r="E42" s="21"/>
      <c r="F42" s="21"/>
      <c r="G42" s="22"/>
      <c r="H42" s="20"/>
    </row>
    <row r="43" spans="1:9" ht="18" x14ac:dyDescent="0.25">
      <c r="A43" s="115" t="s">
        <v>19</v>
      </c>
      <c r="B43" s="115"/>
      <c r="C43" s="132"/>
      <c r="D43" s="132"/>
      <c r="E43" s="23"/>
      <c r="F43" s="24"/>
      <c r="G43" s="22"/>
      <c r="H43" s="20"/>
    </row>
    <row r="44" spans="1:9" ht="18" x14ac:dyDescent="0.25">
      <c r="A44" s="128" t="s">
        <v>20</v>
      </c>
      <c r="B44" s="115"/>
      <c r="C44" s="115"/>
      <c r="D44" s="115"/>
      <c r="E44" s="20"/>
      <c r="F44" s="24"/>
      <c r="G44" s="22"/>
      <c r="H44" s="20"/>
    </row>
    <row r="45" spans="1:9" ht="18" x14ac:dyDescent="0.25">
      <c r="A45" s="131" t="s">
        <v>56</v>
      </c>
      <c r="B45" s="115"/>
      <c r="C45" s="115"/>
      <c r="D45" s="115"/>
      <c r="E45" s="20"/>
      <c r="F45" s="24"/>
      <c r="G45" s="22"/>
      <c r="H45" s="20"/>
    </row>
    <row r="46" spans="1:9" ht="18" x14ac:dyDescent="0.25">
      <c r="A46" s="131" t="s">
        <v>54</v>
      </c>
      <c r="B46" s="115"/>
      <c r="C46" s="115"/>
      <c r="D46" s="115"/>
      <c r="E46" s="5"/>
      <c r="F46" s="6"/>
      <c r="G46" s="10"/>
    </row>
    <row r="47" spans="1:9" ht="15.75" customHeight="1" x14ac:dyDescent="0.2">
      <c r="B47" s="12"/>
      <c r="C47" s="12"/>
      <c r="D47" s="12"/>
      <c r="E47" s="5"/>
      <c r="F47" s="6"/>
      <c r="G47" s="11"/>
    </row>
    <row r="48" spans="1:9" x14ac:dyDescent="0.2">
      <c r="B48" s="12"/>
      <c r="C48" s="12"/>
      <c r="D48" s="12"/>
      <c r="E48" s="5"/>
      <c r="F48" s="6"/>
      <c r="G48" s="5"/>
    </row>
    <row r="50" spans="2:8" x14ac:dyDescent="0.2">
      <c r="B50" s="12"/>
      <c r="H50" s="3"/>
    </row>
    <row r="51" spans="2:8" x14ac:dyDescent="0.2">
      <c r="B51" s="12"/>
      <c r="H51" s="4"/>
    </row>
    <row r="52" spans="2:8" x14ac:dyDescent="0.2">
      <c r="B52" s="12"/>
      <c r="H52" s="4"/>
    </row>
    <row r="53" spans="2:8" x14ac:dyDescent="0.2">
      <c r="B53" s="12"/>
      <c r="H53" s="4"/>
    </row>
    <row r="54" spans="2:8" x14ac:dyDescent="0.2">
      <c r="B54" s="12"/>
      <c r="H54" s="4"/>
    </row>
    <row r="55" spans="2:8" x14ac:dyDescent="0.2">
      <c r="B55" s="12"/>
      <c r="H55" s="4"/>
    </row>
    <row r="56" spans="2:8" x14ac:dyDescent="0.2">
      <c r="B56" s="12"/>
      <c r="H56" s="4"/>
    </row>
    <row r="57" spans="2:8" x14ac:dyDescent="0.2">
      <c r="H57" s="4"/>
    </row>
  </sheetData>
  <sheetProtection sheet="1" objects="1" scenarios="1"/>
  <mergeCells count="6">
    <mergeCell ref="A5:B5"/>
    <mergeCell ref="A42:D42"/>
    <mergeCell ref="E35:F35"/>
    <mergeCell ref="A4:H4"/>
    <mergeCell ref="A2:H2"/>
    <mergeCell ref="D37:F37"/>
  </mergeCells>
  <phoneticPr fontId="5" type="noConversion"/>
  <pageMargins left="0.98" right="0.5" top="0.45" bottom="0.51" header="0.32" footer="0.28000000000000003"/>
  <pageSetup paperSize="3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Stakeholder</vt:lpstr>
      <vt:lpstr>Stakeholder!Print_Area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 Groner</dc:creator>
  <cp:lastModifiedBy>Rice, Heidi</cp:lastModifiedBy>
  <cp:lastPrinted>2023-11-13T19:05:30Z</cp:lastPrinted>
  <dcterms:created xsi:type="dcterms:W3CDTF">2009-11-03T21:26:35Z</dcterms:created>
  <dcterms:modified xsi:type="dcterms:W3CDTF">2023-11-13T21:22:03Z</dcterms:modified>
</cp:coreProperties>
</file>