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ONS\Tisha\"/>
    </mc:Choice>
  </mc:AlternateContent>
  <bookViews>
    <workbookView xWindow="0" yWindow="0" windowWidth="20490" windowHeight="7020" tabRatio="572"/>
  </bookViews>
  <sheets>
    <sheet name="Stakeholder" sheetId="6" r:id="rId1"/>
    <sheet name="Emission Fee only" sheetId="7" r:id="rId2"/>
    <sheet name="Emission &amp; Permit Fees" sheetId="8" r:id="rId3"/>
    <sheet name="Emission, Base, Permit Fees" sheetId="9" r:id="rId4"/>
  </sheets>
  <definedNames>
    <definedName name="_xlnm.Print_Area" localSheetId="2">'Emission &amp; Permit Fees'!$A$1:$G$40</definedName>
    <definedName name="_xlnm.Print_Area" localSheetId="1">'Emission Fee only'!$A$1:$G$40</definedName>
    <definedName name="_xlnm.Print_Area" localSheetId="3">'Emission, Base, Permit Fees'!$A$1:$G$40</definedName>
    <definedName name="_xlnm.Print_Area" localSheetId="0">Stakeholder!$A$1:$G$40</definedName>
  </definedNames>
  <calcPr calcId="162913"/>
</workbook>
</file>

<file path=xl/calcChain.xml><?xml version="1.0" encoding="utf-8"?>
<calcChain xmlns="http://schemas.openxmlformats.org/spreadsheetml/2006/main">
  <c r="G30" i="9" l="1"/>
  <c r="G24" i="9"/>
  <c r="G23" i="9"/>
  <c r="G22" i="9"/>
  <c r="G16" i="9"/>
  <c r="G13" i="9"/>
  <c r="G12" i="9"/>
  <c r="G11" i="9"/>
  <c r="G10" i="9"/>
  <c r="E9" i="9"/>
  <c r="G9" i="9" s="1"/>
  <c r="G8" i="9"/>
  <c r="G19" i="9" s="1"/>
  <c r="G30" i="8"/>
  <c r="G24" i="8"/>
  <c r="G23" i="8"/>
  <c r="G22" i="8"/>
  <c r="G28" i="8" s="1"/>
  <c r="G16" i="8"/>
  <c r="G13" i="8"/>
  <c r="G12" i="8"/>
  <c r="G11" i="8"/>
  <c r="G10" i="8"/>
  <c r="E9" i="8"/>
  <c r="G9" i="8" s="1"/>
  <c r="G8" i="8"/>
  <c r="G11" i="7"/>
  <c r="G11" i="6"/>
  <c r="E9" i="7"/>
  <c r="G28" i="9" l="1"/>
  <c r="G29" i="9" s="1"/>
  <c r="G31" i="9" s="1"/>
  <c r="G19" i="8"/>
  <c r="G29" i="8" s="1"/>
  <c r="G31" i="8" s="1"/>
  <c r="G30" i="7"/>
  <c r="G24" i="7"/>
  <c r="G23" i="7"/>
  <c r="G22" i="7"/>
  <c r="G16" i="7"/>
  <c r="G13" i="7"/>
  <c r="G12" i="7"/>
  <c r="G10" i="7"/>
  <c r="G9" i="7"/>
  <c r="G8" i="7"/>
  <c r="G19" i="7" l="1"/>
  <c r="G28" i="7"/>
  <c r="G29" i="7" l="1"/>
  <c r="G31" i="7" s="1"/>
  <c r="G24" i="6"/>
  <c r="G30" i="6"/>
  <c r="G16" i="6"/>
  <c r="G22" i="6"/>
  <c r="G23" i="6"/>
  <c r="G13" i="6"/>
  <c r="G12" i="6"/>
  <c r="G10" i="6"/>
  <c r="G8" i="6"/>
  <c r="G9" i="6" l="1"/>
  <c r="G19" i="6" l="1"/>
  <c r="G28" i="6" l="1"/>
  <c r="G29" i="6" l="1"/>
  <c r="G31" i="6" s="1"/>
</calcChain>
</file>

<file path=xl/sharedStrings.xml><?xml version="1.0" encoding="utf-8"?>
<sst xmlns="http://schemas.openxmlformats.org/spreadsheetml/2006/main" count="224" uniqueCount="54">
  <si>
    <t>OPERATING PERMITS</t>
  </si>
  <si>
    <t>CONSTRUCTION PERMITS</t>
  </si>
  <si>
    <t>CHARGEABLE EMISSION LIMITS ADJUSTMENT</t>
  </si>
  <si>
    <t>Fee Type</t>
  </si>
  <si>
    <t>Current 
Fee Level</t>
  </si>
  <si>
    <t>Average # of Permits/Applications/
Hours/Tests/Tons per Year</t>
  </si>
  <si>
    <t xml:space="preserve">EMISSION FEE </t>
  </si>
  <si>
    <t>CALCULATOR FOR INPUT - Average Revenue</t>
  </si>
  <si>
    <t>$700 per Application</t>
  </si>
  <si>
    <t>**Construction Permit by Rule and Portable Source Filing fee adjustments are allowable through a rule change, without legislative action.</t>
  </si>
  <si>
    <t>Projected Additional Revenue at Adjusted Fee Level</t>
  </si>
  <si>
    <t>Total Permit &amp; Emission Fee Shortfall</t>
  </si>
  <si>
    <t>Total Avg Permit Fees</t>
  </si>
  <si>
    <t>Additional Emission Fees</t>
  </si>
  <si>
    <t>Total Additional Permit &amp; Emission Fees</t>
  </si>
  <si>
    <t>Additional Revenue-Shortfall = Remaining Shortfall</t>
  </si>
  <si>
    <t>Construction Permit Filing Fee (Deminimis &amp; Minor)</t>
  </si>
  <si>
    <t>Construction Permit Filing Fee (Major)</t>
  </si>
  <si>
    <t>*
Potential
Fee Level Adjustment</t>
  </si>
  <si>
    <t>**</t>
  </si>
  <si>
    <t>Construction Permit Review Fee (Per Review Hour)</t>
  </si>
  <si>
    <t>Construction Permit by Rule</t>
  </si>
  <si>
    <t>Air Media Fees
Stakeholder Meeting
September 19, 2023</t>
  </si>
  <si>
    <t>Shortfall estimate is the 5 year average annual need of FY24-FY28.</t>
  </si>
  <si>
    <t>Calculator does not include Inspection Maintenance or Asbestos Fees.</t>
  </si>
  <si>
    <t xml:space="preserve">Emission Fee </t>
  </si>
  <si>
    <t>Current $55 per Ton</t>
  </si>
  <si>
    <t>Operating Permit Complexity fee- (retain current)</t>
  </si>
  <si>
    <t>$300 per Application</t>
  </si>
  <si>
    <t>$5,000 per Application</t>
  </si>
  <si>
    <t>$250 per Application</t>
  </si>
  <si>
    <t>$75 per Review Hour</t>
  </si>
  <si>
    <t>Current Rate</t>
  </si>
  <si>
    <t>None currently</t>
  </si>
  <si>
    <t>$750 to $6,000 per Application Complexity</t>
  </si>
  <si>
    <t xml:space="preserve">4,000 tons of any one pollutant and 12,000 tons of all pollutants </t>
  </si>
  <si>
    <t>Construction Permit, Operating Permit, Emission fee adjustments, through a rule change, are allowable under SB 109  (RSMo 643.079), using a Fee Stakeholder Process, subject to the Missouri General Assembly review.</t>
  </si>
  <si>
    <t>Varies by Complexity</t>
  </si>
  <si>
    <t>Operating Permit Filing Fee (Intermediate &amp; P70) Base</t>
  </si>
  <si>
    <t>***</t>
  </si>
  <si>
    <t>(Title V + Non Title V shortfall)</t>
  </si>
  <si>
    <t>NOTE:  Data can be entered into the blue highlighted cells; calculations are automated to show total of additional revenues to cover shortfall.</t>
  </si>
  <si>
    <t>Non-Title V shortfall</t>
  </si>
  <si>
    <t>Title V Shortfall</t>
  </si>
  <si>
    <t>* For Air Media Fees Stakeholder Meeting discussion options.</t>
  </si>
  <si>
    <t>*** May require an increase in Filing Cap to achieve additional revenue.</t>
  </si>
  <si>
    <t>Base Fee (any Hazardous Air Pollutant emissions)****</t>
  </si>
  <si>
    <t>Portable Source Relocation Filing Fee</t>
  </si>
  <si>
    <t>Base Fee (Maintenance or Administrative Fee)</t>
  </si>
  <si>
    <t>(requires legislature to change)</t>
  </si>
  <si>
    <t>****Number of HAP emitting sources is likely under estimated due to emission reporting thresholds and reduced form Emission Inventory Report (EIQ) option.</t>
  </si>
  <si>
    <t>The EPA part 70 presumptive minimum fee rate ($/ton) effective for the 12-month period of September 1, 2022 through August 31, 2023 is $58.55</t>
  </si>
  <si>
    <t xml:space="preserve">Plantwide Applicability Limit (PAL) renewal </t>
  </si>
  <si>
    <t>$2,500 per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</si>
</sst>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42" fontId="4" fillId="0" borderId="0" xfId="1" applyNumberFormat="1" applyFont="1"/>
    <xf numFmtId="10" fontId="2" fillId="0" borderId="0" xfId="0" applyNumberFormat="1" applyFont="1"/>
    <xf numFmtId="1" fontId="2" fillId="0" borderId="0" xfId="0" applyNumberFormat="1" applyFont="1"/>
    <xf numFmtId="1" fontId="4" fillId="0" borderId="1" xfId="1" applyNumberFormat="1" applyFont="1" applyFill="1" applyBorder="1" applyAlignment="1">
      <alignment horizontal="center"/>
    </xf>
    <xf numFmtId="0" fontId="2" fillId="0" borderId="2" xfId="0" applyFont="1" applyFill="1" applyBorder="1"/>
    <xf numFmtId="42" fontId="4" fillId="2" borderId="2" xfId="1" applyNumberFormat="1" applyFont="1" applyFill="1" applyBorder="1"/>
    <xf numFmtId="0" fontId="2" fillId="0" borderId="2" xfId="0" applyFont="1" applyBorder="1"/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1" fontId="2" fillId="0" borderId="1" xfId="1" applyNumberFormat="1" applyFont="1" applyFill="1" applyBorder="1" applyAlignment="1">
      <alignment horizontal="center"/>
    </xf>
    <xf numFmtId="6" fontId="3" fillId="2" borderId="1" xfId="0" applyNumberFormat="1" applyFont="1" applyFill="1" applyBorder="1"/>
    <xf numFmtId="0" fontId="2" fillId="0" borderId="0" xfId="0" applyFont="1" applyBorder="1"/>
    <xf numFmtId="42" fontId="4" fillId="0" borderId="0" xfId="1" applyNumberFormat="1" applyFont="1" applyBorder="1"/>
    <xf numFmtId="0" fontId="2" fillId="0" borderId="7" xfId="0" applyFont="1" applyBorder="1"/>
    <xf numFmtId="0" fontId="2" fillId="0" borderId="1" xfId="0" applyFont="1" applyBorder="1" applyAlignment="1">
      <alignment wrapText="1"/>
    </xf>
    <xf numFmtId="6" fontId="2" fillId="0" borderId="0" xfId="0" applyNumberFormat="1" applyFont="1"/>
    <xf numFmtId="164" fontId="3" fillId="0" borderId="8" xfId="1" applyNumberFormat="1" applyFont="1" applyFill="1" applyBorder="1" applyAlignment="1">
      <alignment horizontal="center" wrapText="1"/>
    </xf>
    <xf numFmtId="0" fontId="2" fillId="0" borderId="9" xfId="0" applyFont="1" applyBorder="1"/>
    <xf numFmtId="0" fontId="6" fillId="0" borderId="10" xfId="0" applyFont="1" applyBorder="1"/>
    <xf numFmtId="0" fontId="6" fillId="0" borderId="6" xfId="0" applyFont="1" applyBorder="1"/>
    <xf numFmtId="0" fontId="0" fillId="0" borderId="0" xfId="0" applyBorder="1" applyAlignment="1"/>
    <xf numFmtId="0" fontId="0" fillId="0" borderId="6" xfId="0" applyBorder="1" applyAlignment="1"/>
    <xf numFmtId="6" fontId="2" fillId="0" borderId="3" xfId="0" applyNumberFormat="1" applyFont="1" applyBorder="1"/>
    <xf numFmtId="1" fontId="2" fillId="0" borderId="3" xfId="1" applyNumberFormat="1" applyFont="1" applyFill="1" applyBorder="1" applyAlignment="1">
      <alignment horizontal="center"/>
    </xf>
    <xf numFmtId="6" fontId="3" fillId="2" borderId="3" xfId="0" applyNumberFormat="1" applyFont="1" applyFill="1" applyBorder="1"/>
    <xf numFmtId="6" fontId="3" fillId="2" borderId="3" xfId="1" applyNumberFormat="1" applyFont="1" applyFill="1" applyBorder="1"/>
    <xf numFmtId="6" fontId="2" fillId="0" borderId="2" xfId="0" applyNumberFormat="1" applyFont="1" applyBorder="1"/>
    <xf numFmtId="3" fontId="2" fillId="0" borderId="2" xfId="1" applyNumberFormat="1" applyFont="1" applyFill="1" applyBorder="1" applyAlignment="1">
      <alignment horizontal="center"/>
    </xf>
    <xf numFmtId="0" fontId="2" fillId="0" borderId="11" xfId="0" applyFont="1" applyBorder="1"/>
    <xf numFmtId="1" fontId="2" fillId="0" borderId="3" xfId="1" applyNumberFormat="1" applyFont="1" applyFill="1" applyBorder="1" applyAlignment="1">
      <alignment horizontal="center" vertical="top"/>
    </xf>
    <xf numFmtId="0" fontId="2" fillId="0" borderId="3" xfId="0" applyFont="1" applyBorder="1"/>
    <xf numFmtId="3" fontId="2" fillId="0" borderId="3" xfId="1" applyNumberFormat="1" applyFont="1" applyFill="1" applyBorder="1" applyAlignment="1">
      <alignment horizontal="center"/>
    </xf>
    <xf numFmtId="0" fontId="6" fillId="0" borderId="11" xfId="0" applyFont="1" applyBorder="1"/>
    <xf numFmtId="6" fontId="3" fillId="0" borderId="0" xfId="0" applyNumberFormat="1" applyFont="1" applyFill="1" applyBorder="1"/>
    <xf numFmtId="6" fontId="2" fillId="0" borderId="0" xfId="0" applyNumberFormat="1" applyFont="1" applyFill="1" applyBorder="1"/>
    <xf numFmtId="42" fontId="3" fillId="4" borderId="3" xfId="1" applyNumberFormat="1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0" xfId="0" applyFont="1" applyFill="1" applyBorder="1"/>
    <xf numFmtId="6" fontId="3" fillId="2" borderId="2" xfId="1" applyNumberFormat="1" applyFont="1" applyFill="1" applyBorder="1"/>
    <xf numFmtId="0" fontId="2" fillId="0" borderId="12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6" fontId="2" fillId="0" borderId="18" xfId="0" applyNumberFormat="1" applyFont="1" applyBorder="1" applyAlignment="1">
      <alignment vertical="top"/>
    </xf>
    <xf numFmtId="1" fontId="2" fillId="0" borderId="18" xfId="1" applyNumberFormat="1" applyFont="1" applyFill="1" applyBorder="1" applyAlignment="1">
      <alignment horizontal="center" vertical="top"/>
    </xf>
    <xf numFmtId="6" fontId="3" fillId="2" borderId="18" xfId="1" applyNumberFormat="1" applyFont="1" applyFill="1" applyBorder="1"/>
    <xf numFmtId="1" fontId="2" fillId="0" borderId="0" xfId="1" applyNumberFormat="1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9" xfId="0" applyFont="1" applyFill="1" applyBorder="1"/>
    <xf numFmtId="6" fontId="2" fillId="0" borderId="3" xfId="0" applyNumberFormat="1" applyFont="1" applyFill="1" applyBorder="1"/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6" fontId="2" fillId="0" borderId="3" xfId="0" applyNumberFormat="1" applyFont="1" applyFill="1" applyBorder="1" applyAlignment="1">
      <alignment vertical="top"/>
    </xf>
    <xf numFmtId="0" fontId="6" fillId="0" borderId="6" xfId="0" applyFont="1" applyFill="1" applyBorder="1"/>
    <xf numFmtId="0" fontId="2" fillId="0" borderId="4" xfId="0" applyFont="1" applyFill="1" applyBorder="1"/>
    <xf numFmtId="6" fontId="2" fillId="0" borderId="1" xfId="0" applyNumberFormat="1" applyFont="1" applyFill="1" applyBorder="1"/>
    <xf numFmtId="0" fontId="2" fillId="0" borderId="12" xfId="0" applyFont="1" applyFill="1" applyBorder="1"/>
    <xf numFmtId="0" fontId="2" fillId="0" borderId="5" xfId="0" applyFont="1" applyFill="1" applyBorder="1"/>
    <xf numFmtId="0" fontId="2" fillId="0" borderId="3" xfId="0" applyFont="1" applyFill="1" applyBorder="1"/>
    <xf numFmtId="6" fontId="3" fillId="0" borderId="0" xfId="0" applyNumberFormat="1" applyFont="1" applyFill="1" applyBorder="1" applyAlignment="1">
      <alignment horizontal="right"/>
    </xf>
    <xf numFmtId="6" fontId="2" fillId="0" borderId="0" xfId="0" applyNumberFormat="1" applyFont="1" applyFill="1"/>
    <xf numFmtId="0" fontId="2" fillId="0" borderId="0" xfId="0" applyFont="1" applyFill="1"/>
    <xf numFmtId="0" fontId="2" fillId="5" borderId="13" xfId="0" applyFont="1" applyFill="1" applyBorder="1"/>
    <xf numFmtId="0" fontId="2" fillId="5" borderId="14" xfId="0" applyFont="1" applyFill="1" applyBorder="1" applyAlignment="1">
      <alignment wrapText="1"/>
    </xf>
    <xf numFmtId="0" fontId="3" fillId="5" borderId="15" xfId="0" applyFont="1" applyFill="1" applyBorder="1" applyAlignment="1">
      <alignment horizontal="right" vertical="top"/>
    </xf>
    <xf numFmtId="6" fontId="3" fillId="5" borderId="20" xfId="0" applyNumberFormat="1" applyFont="1" applyFill="1" applyBorder="1" applyAlignment="1">
      <alignment vertical="top"/>
    </xf>
    <xf numFmtId="1" fontId="2" fillId="5" borderId="14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right" vertical="top"/>
    </xf>
    <xf numFmtId="6" fontId="3" fillId="5" borderId="2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6" fontId="2" fillId="0" borderId="2" xfId="0" applyNumberFormat="1" applyFont="1" applyFill="1" applyBorder="1" applyAlignment="1">
      <alignment vertical="top"/>
    </xf>
    <xf numFmtId="1" fontId="2" fillId="0" borderId="2" xfId="1" applyNumberFormat="1" applyFont="1" applyFill="1" applyBorder="1" applyAlignment="1">
      <alignment horizontal="center" vertical="top"/>
    </xf>
    <xf numFmtId="6" fontId="3" fillId="6" borderId="7" xfId="0" applyNumberFormat="1" applyFont="1" applyFill="1" applyBorder="1" applyAlignment="1">
      <alignment horizontal="right"/>
    </xf>
    <xf numFmtId="6" fontId="3" fillId="6" borderId="7" xfId="0" applyNumberFormat="1" applyFont="1" applyFill="1" applyBorder="1"/>
    <xf numFmtId="0" fontId="2" fillId="6" borderId="13" xfId="0" applyFont="1" applyFill="1" applyBorder="1"/>
    <xf numFmtId="6" fontId="3" fillId="6" borderId="15" xfId="0" applyNumberFormat="1" applyFont="1" applyFill="1" applyBorder="1" applyAlignment="1">
      <alignment horizontal="right"/>
    </xf>
    <xf numFmtId="6" fontId="3" fillId="6" borderId="15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6" fontId="2" fillId="0" borderId="0" xfId="0" applyNumberFormat="1" applyFont="1" applyFill="1" applyBorder="1" applyAlignment="1">
      <alignment vertical="top"/>
    </xf>
    <xf numFmtId="6" fontId="3" fillId="0" borderId="0" xfId="0" applyNumberFormat="1" applyFont="1" applyFill="1" applyBorder="1" applyAlignment="1">
      <alignment vertical="top"/>
    </xf>
    <xf numFmtId="6" fontId="3" fillId="0" borderId="0" xfId="1" applyNumberFormat="1" applyFont="1" applyFill="1" applyBorder="1"/>
    <xf numFmtId="42" fontId="3" fillId="2" borderId="3" xfId="1" applyNumberFormat="1" applyFont="1" applyFill="1" applyBorder="1" applyAlignment="1">
      <alignment horizontal="center" wrapText="1"/>
    </xf>
    <xf numFmtId="0" fontId="2" fillId="6" borderId="10" xfId="0" applyFont="1" applyFill="1" applyBorder="1"/>
    <xf numFmtId="1" fontId="2" fillId="0" borderId="19" xfId="1" applyNumberFormat="1" applyFont="1" applyFill="1" applyBorder="1" applyAlignment="1">
      <alignment horizontal="center" vertical="top"/>
    </xf>
    <xf numFmtId="6" fontId="3" fillId="0" borderId="19" xfId="0" applyNumberFormat="1" applyFont="1" applyFill="1" applyBorder="1" applyAlignment="1">
      <alignment vertical="top"/>
    </xf>
    <xf numFmtId="6" fontId="3" fillId="0" borderId="19" xfId="1" applyNumberFormat="1" applyFont="1" applyFill="1" applyBorder="1"/>
    <xf numFmtId="6" fontId="2" fillId="0" borderId="1" xfId="1" applyNumberFormat="1" applyFont="1" applyFill="1" applyBorder="1"/>
    <xf numFmtId="6" fontId="2" fillId="0" borderId="3" xfId="1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2" fillId="0" borderId="7" xfId="0" applyFont="1" applyFill="1" applyBorder="1"/>
    <xf numFmtId="0" fontId="2" fillId="0" borderId="22" xfId="0" applyFont="1" applyFill="1" applyBorder="1"/>
    <xf numFmtId="6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right"/>
    </xf>
    <xf numFmtId="6" fontId="3" fillId="0" borderId="0" xfId="0" applyNumberFormat="1" applyFont="1" applyFill="1" applyBorder="1" applyAlignment="1"/>
    <xf numFmtId="6" fontId="3" fillId="0" borderId="0" xfId="0" applyNumberFormat="1" applyFont="1" applyBorder="1" applyAlignment="1">
      <alignment horizontal="right"/>
    </xf>
    <xf numFmtId="42" fontId="4" fillId="0" borderId="0" xfId="1" applyNumberFormat="1" applyFont="1" applyBorder="1" applyAlignment="1"/>
    <xf numFmtId="0" fontId="4" fillId="0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9" xfId="0" applyFont="1" applyFill="1" applyBorder="1"/>
    <xf numFmtId="6" fontId="2" fillId="7" borderId="3" xfId="0" applyNumberFormat="1" applyFont="1" applyFill="1" applyBorder="1"/>
    <xf numFmtId="3" fontId="2" fillId="7" borderId="3" xfId="1" applyNumberFormat="1" applyFont="1" applyFill="1" applyBorder="1" applyAlignment="1">
      <alignment horizontal="center"/>
    </xf>
    <xf numFmtId="42" fontId="4" fillId="4" borderId="2" xfId="1" applyNumberFormat="1" applyFont="1" applyFill="1" applyBorder="1" applyProtection="1">
      <protection locked="0"/>
    </xf>
    <xf numFmtId="6" fontId="3" fillId="4" borderId="3" xfId="0" applyNumberFormat="1" applyFont="1" applyFill="1" applyBorder="1" applyProtection="1">
      <protection locked="0"/>
    </xf>
    <xf numFmtId="6" fontId="3" fillId="4" borderId="3" xfId="0" applyNumberFormat="1" applyFont="1" applyFill="1" applyBorder="1" applyAlignment="1" applyProtection="1">
      <alignment vertical="top"/>
      <protection locked="0"/>
    </xf>
    <xf numFmtId="6" fontId="3" fillId="4" borderId="1" xfId="0" applyNumberFormat="1" applyFont="1" applyFill="1" applyBorder="1" applyProtection="1">
      <protection locked="0"/>
    </xf>
    <xf numFmtId="6" fontId="3" fillId="4" borderId="3" xfId="1" applyNumberFormat="1" applyFont="1" applyFill="1" applyBorder="1" applyProtection="1">
      <protection locked="0"/>
    </xf>
    <xf numFmtId="6" fontId="3" fillId="5" borderId="14" xfId="0" applyNumberFormat="1" applyFont="1" applyFill="1" applyBorder="1" applyAlignment="1" applyProtection="1">
      <alignment vertical="top"/>
      <protection locked="0"/>
    </xf>
    <xf numFmtId="6" fontId="3" fillId="4" borderId="18" xfId="0" applyNumberFormat="1" applyFont="1" applyFill="1" applyBorder="1" applyAlignment="1" applyProtection="1">
      <alignment vertical="top"/>
      <protection locked="0"/>
    </xf>
    <xf numFmtId="6" fontId="3" fillId="4" borderId="2" xfId="0" applyNumberFormat="1" applyFont="1" applyFill="1" applyBorder="1" applyProtection="1">
      <protection locked="0"/>
    </xf>
    <xf numFmtId="8" fontId="3" fillId="4" borderId="3" xfId="0" applyNumberFormat="1" applyFont="1" applyFill="1" applyBorder="1" applyProtection="1">
      <protection locked="0"/>
    </xf>
    <xf numFmtId="8" fontId="3" fillId="4" borderId="2" xfId="0" applyNumberFormat="1" applyFont="1" applyFill="1" applyBorder="1" applyAlignment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6" fontId="3" fillId="2" borderId="23" xfId="1" applyNumberFormat="1" applyFont="1" applyFill="1" applyBorder="1" applyAlignment="1">
      <alignment horizontal="right"/>
    </xf>
    <xf numFmtId="0" fontId="0" fillId="0" borderId="2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75" workbookViewId="0">
      <selection activeCell="H2" sqref="H2"/>
    </sheetView>
  </sheetViews>
  <sheetFormatPr defaultColWidth="9.140625" defaultRowHeight="15" x14ac:dyDescent="0.2"/>
  <cols>
    <col min="1" max="1" width="3.42578125" style="1" customWidth="1"/>
    <col min="2" max="2" width="72.7109375" style="1" customWidth="1"/>
    <col min="3" max="3" width="47" style="1" bestFit="1" customWidth="1"/>
    <col min="4" max="4" width="23.7109375" style="1" customWidth="1"/>
    <col min="5" max="5" width="30.85546875" style="1" customWidth="1"/>
    <col min="6" max="6" width="25.42578125" style="2" customWidth="1"/>
    <col min="7" max="7" width="20.5703125" style="2" customWidth="1"/>
    <col min="8" max="8" width="16.85546875" style="1" bestFit="1" customWidth="1"/>
    <col min="9" max="9" width="9.140625" style="1"/>
    <col min="10" max="10" width="10.28515625" style="1" bestFit="1" customWidth="1"/>
    <col min="11" max="16384" width="9.140625" style="1"/>
  </cols>
  <sheetData>
    <row r="1" spans="1:9" ht="15.75" thickBot="1" x14ac:dyDescent="0.25">
      <c r="A1" s="1" t="s">
        <v>41</v>
      </c>
    </row>
    <row r="2" spans="1:9" ht="66.75" customHeight="1" thickBot="1" x14ac:dyDescent="0.35">
      <c r="A2" s="119" t="s">
        <v>22</v>
      </c>
      <c r="B2" s="120"/>
      <c r="C2" s="120"/>
      <c r="D2" s="120"/>
      <c r="E2" s="120"/>
      <c r="F2" s="120"/>
      <c r="G2" s="120"/>
    </row>
    <row r="3" spans="1:9" ht="10.5" hidden="1" customHeight="1" thickBot="1" x14ac:dyDescent="0.25">
      <c r="A3" s="23"/>
      <c r="B3" s="22"/>
      <c r="C3" s="22"/>
      <c r="D3" s="22"/>
      <c r="E3" s="22"/>
      <c r="F3" s="22"/>
      <c r="G3" s="22"/>
    </row>
    <row r="4" spans="1:9" ht="21" customHeight="1" x14ac:dyDescent="0.3">
      <c r="A4" s="121" t="s">
        <v>7</v>
      </c>
      <c r="B4" s="122"/>
      <c r="C4" s="122"/>
      <c r="D4" s="122"/>
      <c r="E4" s="122"/>
      <c r="F4" s="122"/>
      <c r="G4" s="122"/>
    </row>
    <row r="5" spans="1:9" ht="64.5" customHeight="1" x14ac:dyDescent="0.25">
      <c r="A5" s="117" t="s">
        <v>3</v>
      </c>
      <c r="B5" s="118"/>
      <c r="C5" s="9" t="s">
        <v>4</v>
      </c>
      <c r="D5" s="9" t="s">
        <v>32</v>
      </c>
      <c r="E5" s="18" t="s">
        <v>5</v>
      </c>
      <c r="F5" s="37" t="s">
        <v>18</v>
      </c>
      <c r="G5" s="84" t="s">
        <v>10</v>
      </c>
    </row>
    <row r="6" spans="1:9" ht="15.75" x14ac:dyDescent="0.25">
      <c r="A6" s="20" t="s">
        <v>1</v>
      </c>
      <c r="B6" s="15"/>
      <c r="C6" s="10"/>
      <c r="D6" s="8"/>
      <c r="E6" s="6"/>
      <c r="F6" s="107"/>
      <c r="G6" s="7"/>
    </row>
    <row r="7" spans="1:9" ht="15.75" x14ac:dyDescent="0.25">
      <c r="A7" s="48"/>
      <c r="B7" s="49"/>
      <c r="C7" s="49"/>
      <c r="D7" s="50"/>
      <c r="E7" s="25"/>
      <c r="F7" s="108"/>
      <c r="G7" s="26"/>
      <c r="H7" s="17"/>
    </row>
    <row r="8" spans="1:9" ht="15.75" x14ac:dyDescent="0.25">
      <c r="A8" s="48"/>
      <c r="B8" s="51" t="s">
        <v>20</v>
      </c>
      <c r="C8" s="52" t="s">
        <v>31</v>
      </c>
      <c r="D8" s="53">
        <v>75</v>
      </c>
      <c r="E8" s="31">
        <v>5176</v>
      </c>
      <c r="F8" s="109">
        <v>75</v>
      </c>
      <c r="G8" s="26">
        <f t="shared" ref="G8:G13" si="0">(F8-D8)*E8</f>
        <v>0</v>
      </c>
      <c r="H8" s="17"/>
    </row>
    <row r="9" spans="1:9" ht="15.75" x14ac:dyDescent="0.25">
      <c r="A9" s="48"/>
      <c r="B9" s="49" t="s">
        <v>16</v>
      </c>
      <c r="C9" s="49" t="s">
        <v>30</v>
      </c>
      <c r="D9" s="50">
        <v>250</v>
      </c>
      <c r="E9" s="25">
        <v>139</v>
      </c>
      <c r="F9" s="108">
        <v>250</v>
      </c>
      <c r="G9" s="26">
        <f t="shared" si="0"/>
        <v>0</v>
      </c>
      <c r="H9" s="17"/>
    </row>
    <row r="10" spans="1:9" ht="15.75" x14ac:dyDescent="0.25">
      <c r="A10" s="48"/>
      <c r="B10" s="49" t="s">
        <v>17</v>
      </c>
      <c r="C10" s="49" t="s">
        <v>29</v>
      </c>
      <c r="D10" s="50">
        <v>5000</v>
      </c>
      <c r="E10" s="25">
        <v>2</v>
      </c>
      <c r="F10" s="108">
        <v>5000</v>
      </c>
      <c r="G10" s="26">
        <f t="shared" si="0"/>
        <v>0</v>
      </c>
      <c r="H10" s="17"/>
    </row>
    <row r="11" spans="1:9" ht="15.75" x14ac:dyDescent="0.25">
      <c r="A11" s="48"/>
      <c r="B11" s="49" t="s">
        <v>52</v>
      </c>
      <c r="C11" s="49" t="s">
        <v>53</v>
      </c>
      <c r="D11" s="50">
        <v>2500</v>
      </c>
      <c r="E11" s="25">
        <v>1</v>
      </c>
      <c r="F11" s="108">
        <v>2500</v>
      </c>
      <c r="G11" s="26">
        <f t="shared" si="0"/>
        <v>0</v>
      </c>
      <c r="H11" s="17"/>
    </row>
    <row r="12" spans="1:9" ht="15.75" x14ac:dyDescent="0.25">
      <c r="A12" s="48" t="s">
        <v>19</v>
      </c>
      <c r="B12" s="49" t="s">
        <v>47</v>
      </c>
      <c r="C12" s="49" t="s">
        <v>28</v>
      </c>
      <c r="D12" s="50">
        <v>300</v>
      </c>
      <c r="E12" s="25">
        <v>64</v>
      </c>
      <c r="F12" s="108">
        <v>300</v>
      </c>
      <c r="G12" s="26">
        <f t="shared" si="0"/>
        <v>0</v>
      </c>
      <c r="H12" s="17"/>
    </row>
    <row r="13" spans="1:9" ht="15.75" x14ac:dyDescent="0.25">
      <c r="A13" s="48" t="s">
        <v>19</v>
      </c>
      <c r="B13" s="49" t="s">
        <v>21</v>
      </c>
      <c r="C13" s="49" t="s">
        <v>8</v>
      </c>
      <c r="D13" s="50">
        <v>700</v>
      </c>
      <c r="E13" s="25">
        <v>11</v>
      </c>
      <c r="F13" s="108">
        <v>700</v>
      </c>
      <c r="G13" s="26">
        <f t="shared" si="0"/>
        <v>0</v>
      </c>
      <c r="H13" s="17"/>
      <c r="I13" s="4"/>
    </row>
    <row r="14" spans="1:9" ht="15.75" x14ac:dyDescent="0.25">
      <c r="A14" s="48"/>
      <c r="B14" s="49"/>
      <c r="C14" s="49"/>
      <c r="D14" s="50"/>
      <c r="E14" s="25"/>
      <c r="F14" s="108"/>
      <c r="G14" s="26"/>
      <c r="H14" s="17"/>
    </row>
    <row r="15" spans="1:9" ht="15.75" x14ac:dyDescent="0.25">
      <c r="A15" s="54" t="s">
        <v>0</v>
      </c>
      <c r="B15" s="55"/>
      <c r="C15" s="55"/>
      <c r="D15" s="56"/>
      <c r="E15" s="11"/>
      <c r="F15" s="110"/>
      <c r="G15" s="12"/>
      <c r="H15" s="17"/>
    </row>
    <row r="16" spans="1:9" ht="15.75" x14ac:dyDescent="0.25">
      <c r="A16" s="48" t="s">
        <v>39</v>
      </c>
      <c r="B16" s="49" t="s">
        <v>38</v>
      </c>
      <c r="C16" s="49" t="s">
        <v>34</v>
      </c>
      <c r="D16" s="90" t="s">
        <v>37</v>
      </c>
      <c r="E16" s="25">
        <v>78</v>
      </c>
      <c r="F16" s="111">
        <v>0</v>
      </c>
      <c r="G16" s="27">
        <f>F16*E16</f>
        <v>0</v>
      </c>
      <c r="H16" s="17"/>
    </row>
    <row r="17" spans="1:8" ht="15.75" x14ac:dyDescent="0.25">
      <c r="A17" s="38"/>
      <c r="B17" s="93" t="s">
        <v>27</v>
      </c>
      <c r="C17" s="59"/>
      <c r="D17" s="90"/>
      <c r="E17" s="25"/>
      <c r="F17" s="111"/>
      <c r="G17" s="27"/>
      <c r="H17" s="17"/>
    </row>
    <row r="18" spans="1:8" ht="16.5" thickBot="1" x14ac:dyDescent="0.3">
      <c r="A18" s="38"/>
      <c r="B18" s="94"/>
      <c r="C18" s="55"/>
      <c r="D18" s="89"/>
      <c r="E18" s="25"/>
      <c r="F18" s="111"/>
      <c r="G18" s="27"/>
      <c r="H18" s="17"/>
    </row>
    <row r="19" spans="1:8" ht="16.5" thickBot="1" x14ac:dyDescent="0.3">
      <c r="A19" s="63"/>
      <c r="B19" s="64"/>
      <c r="C19" s="65" t="s">
        <v>12</v>
      </c>
      <c r="D19" s="66"/>
      <c r="E19" s="67"/>
      <c r="F19" s="112"/>
      <c r="G19" s="69">
        <f>SUM(G7:G18)</f>
        <v>0</v>
      </c>
      <c r="H19" s="17"/>
    </row>
    <row r="20" spans="1:8" ht="15.75" x14ac:dyDescent="0.25">
      <c r="A20" s="41"/>
      <c r="B20" s="42"/>
      <c r="C20" s="43"/>
      <c r="D20" s="44"/>
      <c r="E20" s="45"/>
      <c r="F20" s="113"/>
      <c r="G20" s="46"/>
      <c r="H20" s="17"/>
    </row>
    <row r="21" spans="1:8" ht="15.75" x14ac:dyDescent="0.25">
      <c r="A21" s="34" t="s">
        <v>6</v>
      </c>
      <c r="B21" s="19"/>
      <c r="C21" s="32"/>
      <c r="D21" s="28"/>
      <c r="E21" s="29"/>
      <c r="F21" s="114"/>
      <c r="G21" s="27"/>
      <c r="H21" s="17"/>
    </row>
    <row r="22" spans="1:8" ht="15.75" x14ac:dyDescent="0.25">
      <c r="A22" s="57"/>
      <c r="B22" s="58" t="s">
        <v>25</v>
      </c>
      <c r="C22" s="59" t="s">
        <v>26</v>
      </c>
      <c r="D22" s="50">
        <v>55</v>
      </c>
      <c r="E22" s="33">
        <v>121563</v>
      </c>
      <c r="F22" s="115">
        <v>55</v>
      </c>
      <c r="G22" s="27">
        <f>(F22-D22)*E22</f>
        <v>0</v>
      </c>
      <c r="H22" s="17"/>
    </row>
    <row r="23" spans="1:8" ht="15.75" x14ac:dyDescent="0.25">
      <c r="A23" s="57"/>
      <c r="B23" s="103" t="s">
        <v>48</v>
      </c>
      <c r="C23" s="104" t="s">
        <v>33</v>
      </c>
      <c r="D23" s="105"/>
      <c r="E23" s="106">
        <v>2054</v>
      </c>
      <c r="F23" s="115"/>
      <c r="G23" s="27">
        <f>F23*E23</f>
        <v>0</v>
      </c>
      <c r="H23" s="17"/>
    </row>
    <row r="24" spans="1:8" ht="15.75" x14ac:dyDescent="0.25">
      <c r="A24" s="57"/>
      <c r="B24" s="103" t="s">
        <v>46</v>
      </c>
      <c r="C24" s="104" t="s">
        <v>33</v>
      </c>
      <c r="D24" s="105"/>
      <c r="E24" s="106">
        <v>619</v>
      </c>
      <c r="F24" s="115"/>
      <c r="G24" s="27">
        <f>F24*E24</f>
        <v>0</v>
      </c>
      <c r="H24" s="17"/>
    </row>
    <row r="25" spans="1:8" ht="15.75" x14ac:dyDescent="0.25">
      <c r="A25" s="30"/>
      <c r="B25" s="19"/>
      <c r="C25" s="19"/>
      <c r="D25" s="24"/>
      <c r="E25" s="33"/>
      <c r="F25" s="108"/>
      <c r="G25" s="27"/>
      <c r="H25" s="17"/>
    </row>
    <row r="26" spans="1:8" ht="15.75" x14ac:dyDescent="0.25">
      <c r="A26" s="21" t="s">
        <v>2</v>
      </c>
      <c r="B26" s="10"/>
      <c r="C26" s="16"/>
      <c r="D26" s="16"/>
      <c r="E26" s="5"/>
      <c r="F26" s="115"/>
      <c r="G26" s="27"/>
      <c r="H26" s="17"/>
    </row>
    <row r="27" spans="1:8" ht="16.5" thickBot="1" x14ac:dyDescent="0.3">
      <c r="A27" s="38"/>
      <c r="B27" s="70" t="s">
        <v>35</v>
      </c>
      <c r="C27" s="71" t="s">
        <v>49</v>
      </c>
      <c r="D27" s="72"/>
      <c r="E27" s="73"/>
      <c r="F27" s="116"/>
      <c r="G27" s="40"/>
      <c r="H27" s="17"/>
    </row>
    <row r="28" spans="1:8" ht="16.5" thickBot="1" x14ac:dyDescent="0.3">
      <c r="A28" s="63"/>
      <c r="B28" s="64"/>
      <c r="C28" s="65"/>
      <c r="D28" s="66"/>
      <c r="E28" s="67"/>
      <c r="F28" s="68" t="s">
        <v>13</v>
      </c>
      <c r="G28" s="69">
        <f>SUM(G22:G27)</f>
        <v>0</v>
      </c>
      <c r="H28" s="17"/>
    </row>
    <row r="29" spans="1:8" ht="15.75" x14ac:dyDescent="0.25">
      <c r="A29" s="39"/>
      <c r="B29" s="91"/>
      <c r="C29" s="96" t="s">
        <v>43</v>
      </c>
      <c r="D29" s="81">
        <v>-2062746</v>
      </c>
      <c r="E29" s="126" t="s">
        <v>14</v>
      </c>
      <c r="F29" s="127"/>
      <c r="G29" s="27">
        <f>G19+G28</f>
        <v>0</v>
      </c>
      <c r="H29" s="17"/>
    </row>
    <row r="30" spans="1:8" s="62" customFormat="1" ht="16.5" thickBot="1" x14ac:dyDescent="0.3">
      <c r="A30" s="39"/>
      <c r="B30" s="91"/>
      <c r="C30" s="95" t="s">
        <v>42</v>
      </c>
      <c r="D30" s="61">
        <v>-776082</v>
      </c>
      <c r="E30" s="85"/>
      <c r="F30" s="74" t="s">
        <v>11</v>
      </c>
      <c r="G30" s="75">
        <f>D29+D30</f>
        <v>-2838828</v>
      </c>
      <c r="H30" s="61" t="s">
        <v>40</v>
      </c>
    </row>
    <row r="31" spans="1:8" s="62" customFormat="1" ht="16.5" thickBot="1" x14ac:dyDescent="0.3">
      <c r="A31" s="39"/>
      <c r="B31" s="91"/>
      <c r="C31" s="92"/>
      <c r="D31" s="82"/>
      <c r="E31" s="76"/>
      <c r="F31" s="77" t="s">
        <v>15</v>
      </c>
      <c r="G31" s="78">
        <f>G30+G29</f>
        <v>-2838828</v>
      </c>
      <c r="H31" s="61"/>
    </row>
    <row r="32" spans="1:8" ht="15.75" x14ac:dyDescent="0.25">
      <c r="A32" s="13" t="s">
        <v>44</v>
      </c>
      <c r="B32" s="79"/>
      <c r="C32" s="80"/>
      <c r="D32" s="81"/>
      <c r="E32" s="47"/>
      <c r="F32" s="82"/>
      <c r="G32" s="83"/>
      <c r="H32" s="17"/>
    </row>
    <row r="33" spans="1:8" ht="15.75" x14ac:dyDescent="0.25">
      <c r="A33" s="39" t="s">
        <v>9</v>
      </c>
      <c r="B33" s="79"/>
      <c r="C33" s="80"/>
      <c r="D33" s="81"/>
      <c r="E33" s="86"/>
      <c r="F33" s="87"/>
      <c r="G33" s="88"/>
    </row>
    <row r="34" spans="1:8" ht="15.75" x14ac:dyDescent="0.25">
      <c r="A34" s="1" t="s">
        <v>45</v>
      </c>
      <c r="B34" s="39"/>
      <c r="C34" s="39"/>
      <c r="D34" s="39"/>
      <c r="E34" s="102"/>
      <c r="F34" s="102"/>
      <c r="G34" s="99"/>
      <c r="H34" s="97"/>
    </row>
    <row r="35" spans="1:8" ht="15.75" x14ac:dyDescent="0.25">
      <c r="A35" s="1" t="s">
        <v>50</v>
      </c>
      <c r="B35" s="39"/>
      <c r="C35" s="39"/>
      <c r="D35" s="39"/>
      <c r="E35" s="102"/>
      <c r="F35" s="102"/>
      <c r="G35" s="99"/>
      <c r="H35" s="97"/>
    </row>
    <row r="36" spans="1:8" ht="33" customHeight="1" x14ac:dyDescent="0.25">
      <c r="A36" s="123" t="s">
        <v>36</v>
      </c>
      <c r="B36" s="124"/>
      <c r="C36" s="124"/>
      <c r="D36" s="125"/>
      <c r="E36" s="98"/>
      <c r="F36" s="98"/>
      <c r="G36" s="99"/>
      <c r="H36" s="97"/>
    </row>
    <row r="37" spans="1:8" ht="15.75" x14ac:dyDescent="0.25">
      <c r="A37" s="39" t="s">
        <v>23</v>
      </c>
      <c r="B37" s="39"/>
      <c r="C37" s="60"/>
      <c r="D37" s="60"/>
      <c r="E37" s="100"/>
      <c r="F37" s="101"/>
      <c r="G37" s="99"/>
      <c r="H37" s="97"/>
    </row>
    <row r="38" spans="1:8" ht="15.75" x14ac:dyDescent="0.25">
      <c r="A38" s="13" t="s">
        <v>24</v>
      </c>
      <c r="B38" s="39"/>
      <c r="C38" s="39"/>
      <c r="D38" s="39"/>
      <c r="E38" s="97"/>
      <c r="F38" s="101"/>
      <c r="G38" s="99"/>
      <c r="H38" s="97"/>
    </row>
    <row r="39" spans="1:8" ht="15.75" x14ac:dyDescent="0.25">
      <c r="A39" s="1" t="s">
        <v>51</v>
      </c>
      <c r="B39" s="39"/>
      <c r="C39" s="39"/>
      <c r="D39" s="39"/>
      <c r="E39" s="97"/>
      <c r="F39" s="101"/>
      <c r="G39" s="99"/>
      <c r="H39" s="97"/>
    </row>
    <row r="40" spans="1:8" ht="15.75" x14ac:dyDescent="0.25">
      <c r="B40" s="39"/>
      <c r="C40" s="39"/>
      <c r="D40" s="39"/>
      <c r="E40" s="13"/>
      <c r="F40" s="14"/>
      <c r="G40" s="35"/>
    </row>
    <row r="41" spans="1:8" ht="15.75" customHeight="1" x14ac:dyDescent="0.2">
      <c r="B41" s="39"/>
      <c r="C41" s="39"/>
      <c r="D41" s="39"/>
      <c r="E41" s="13"/>
      <c r="F41" s="14"/>
      <c r="G41" s="36"/>
    </row>
    <row r="42" spans="1:8" x14ac:dyDescent="0.2">
      <c r="B42" s="39"/>
      <c r="C42" s="39"/>
      <c r="D42" s="39"/>
      <c r="E42" s="13"/>
      <c r="F42" s="14"/>
      <c r="G42" s="13"/>
    </row>
    <row r="44" spans="1:8" x14ac:dyDescent="0.2">
      <c r="B44" s="39"/>
      <c r="H44" s="3"/>
    </row>
    <row r="45" spans="1:8" x14ac:dyDescent="0.2">
      <c r="B45" s="39"/>
      <c r="H45" s="4"/>
    </row>
    <row r="46" spans="1:8" x14ac:dyDescent="0.2">
      <c r="B46" s="39"/>
      <c r="H46" s="4"/>
    </row>
    <row r="47" spans="1:8" x14ac:dyDescent="0.2">
      <c r="B47" s="39"/>
      <c r="H47" s="4"/>
    </row>
    <row r="48" spans="1:8" x14ac:dyDescent="0.2">
      <c r="B48" s="39"/>
      <c r="H48" s="4"/>
    </row>
    <row r="49" spans="2:8" x14ac:dyDescent="0.2">
      <c r="B49" s="39"/>
      <c r="H49" s="4"/>
    </row>
    <row r="50" spans="2:8" x14ac:dyDescent="0.2">
      <c r="B50" s="39"/>
      <c r="H50" s="4"/>
    </row>
    <row r="51" spans="2:8" x14ac:dyDescent="0.2">
      <c r="H51" s="4"/>
    </row>
  </sheetData>
  <sheetProtection sheet="1" objects="1" scenarios="1"/>
  <mergeCells count="5">
    <mergeCell ref="A5:B5"/>
    <mergeCell ref="A2:G2"/>
    <mergeCell ref="A4:G4"/>
    <mergeCell ref="A36:D36"/>
    <mergeCell ref="E29:F29"/>
  </mergeCells>
  <phoneticPr fontId="5" type="noConversion"/>
  <pageMargins left="0.98" right="0.5" top="0.45" bottom="0.51" header="0.32" footer="0.28000000000000003"/>
  <pageSetup paperSize="3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activeCell="H14" sqref="H14"/>
    </sheetView>
  </sheetViews>
  <sheetFormatPr defaultColWidth="9.140625" defaultRowHeight="15" x14ac:dyDescent="0.2"/>
  <cols>
    <col min="1" max="1" width="3.42578125" style="1" customWidth="1"/>
    <col min="2" max="2" width="72.7109375" style="1" customWidth="1"/>
    <col min="3" max="3" width="47" style="1" bestFit="1" customWidth="1"/>
    <col min="4" max="4" width="23.7109375" style="1" customWidth="1"/>
    <col min="5" max="5" width="30.85546875" style="1" customWidth="1"/>
    <col min="6" max="6" width="25.42578125" style="2" customWidth="1"/>
    <col min="7" max="7" width="20.5703125" style="2" customWidth="1"/>
    <col min="8" max="8" width="16.85546875" style="1" bestFit="1" customWidth="1"/>
    <col min="9" max="9" width="9.140625" style="1"/>
    <col min="10" max="10" width="10.28515625" style="1" bestFit="1" customWidth="1"/>
    <col min="11" max="16384" width="9.140625" style="1"/>
  </cols>
  <sheetData>
    <row r="1" spans="1:8" ht="15.75" thickBot="1" x14ac:dyDescent="0.25">
      <c r="A1" s="1" t="s">
        <v>41</v>
      </c>
    </row>
    <row r="2" spans="1:8" ht="66.75" customHeight="1" thickBot="1" x14ac:dyDescent="0.35">
      <c r="A2" s="119" t="s">
        <v>22</v>
      </c>
      <c r="B2" s="120"/>
      <c r="C2" s="120"/>
      <c r="D2" s="120"/>
      <c r="E2" s="120"/>
      <c r="F2" s="120"/>
      <c r="G2" s="120"/>
    </row>
    <row r="3" spans="1:8" ht="10.5" hidden="1" customHeight="1" thickBot="1" x14ac:dyDescent="0.25">
      <c r="A3" s="23"/>
      <c r="B3" s="22"/>
      <c r="C3" s="22"/>
      <c r="D3" s="22"/>
      <c r="E3" s="22"/>
      <c r="F3" s="22"/>
      <c r="G3" s="22"/>
    </row>
    <row r="4" spans="1:8" ht="21" customHeight="1" x14ac:dyDescent="0.3">
      <c r="A4" s="121" t="s">
        <v>7</v>
      </c>
      <c r="B4" s="122"/>
      <c r="C4" s="122"/>
      <c r="D4" s="122"/>
      <c r="E4" s="122"/>
      <c r="F4" s="122"/>
      <c r="G4" s="122"/>
    </row>
    <row r="5" spans="1:8" ht="64.5" customHeight="1" x14ac:dyDescent="0.25">
      <c r="A5" s="117" t="s">
        <v>3</v>
      </c>
      <c r="B5" s="118"/>
      <c r="C5" s="9" t="s">
        <v>4</v>
      </c>
      <c r="D5" s="9" t="s">
        <v>32</v>
      </c>
      <c r="E5" s="18" t="s">
        <v>5</v>
      </c>
      <c r="F5" s="37" t="s">
        <v>18</v>
      </c>
      <c r="G5" s="84" t="s">
        <v>10</v>
      </c>
    </row>
    <row r="6" spans="1:8" ht="15.75" x14ac:dyDescent="0.25">
      <c r="A6" s="20" t="s">
        <v>1</v>
      </c>
      <c r="B6" s="15"/>
      <c r="C6" s="10"/>
      <c r="D6" s="8"/>
      <c r="E6" s="6"/>
      <c r="F6" s="107"/>
      <c r="G6" s="7"/>
    </row>
    <row r="7" spans="1:8" ht="15.75" x14ac:dyDescent="0.25">
      <c r="A7" s="48"/>
      <c r="B7" s="49"/>
      <c r="C7" s="49"/>
      <c r="D7" s="50"/>
      <c r="E7" s="25"/>
      <c r="F7" s="108"/>
      <c r="G7" s="26"/>
      <c r="H7" s="17"/>
    </row>
    <row r="8" spans="1:8" ht="15.75" x14ac:dyDescent="0.25">
      <c r="A8" s="48"/>
      <c r="B8" s="51" t="s">
        <v>20</v>
      </c>
      <c r="C8" s="52" t="s">
        <v>31</v>
      </c>
      <c r="D8" s="53">
        <v>75</v>
      </c>
      <c r="E8" s="31">
        <v>5176</v>
      </c>
      <c r="F8" s="109">
        <v>75</v>
      </c>
      <c r="G8" s="26">
        <f t="shared" ref="G8:G13" si="0">(F8-D8)*E8</f>
        <v>0</v>
      </c>
      <c r="H8" s="17"/>
    </row>
    <row r="9" spans="1:8" ht="15.75" x14ac:dyDescent="0.25">
      <c r="A9" s="48"/>
      <c r="B9" s="49" t="s">
        <v>16</v>
      </c>
      <c r="C9" s="49" t="s">
        <v>30</v>
      </c>
      <c r="D9" s="50">
        <v>250</v>
      </c>
      <c r="E9" s="25">
        <f>139</f>
        <v>139</v>
      </c>
      <c r="F9" s="108">
        <v>250</v>
      </c>
      <c r="G9" s="26">
        <f t="shared" si="0"/>
        <v>0</v>
      </c>
      <c r="H9" s="17"/>
    </row>
    <row r="10" spans="1:8" ht="15.75" x14ac:dyDescent="0.25">
      <c r="A10" s="48"/>
      <c r="B10" s="49" t="s">
        <v>17</v>
      </c>
      <c r="C10" s="49" t="s">
        <v>29</v>
      </c>
      <c r="D10" s="50">
        <v>5000</v>
      </c>
      <c r="E10" s="25">
        <v>2</v>
      </c>
      <c r="F10" s="108">
        <v>5000</v>
      </c>
      <c r="G10" s="26">
        <f t="shared" si="0"/>
        <v>0</v>
      </c>
      <c r="H10" s="17"/>
    </row>
    <row r="11" spans="1:8" ht="15.75" x14ac:dyDescent="0.25">
      <c r="A11" s="48"/>
      <c r="B11" s="49" t="s">
        <v>52</v>
      </c>
      <c r="C11" s="49" t="s">
        <v>53</v>
      </c>
      <c r="D11" s="50">
        <v>2500</v>
      </c>
      <c r="E11" s="25">
        <v>1</v>
      </c>
      <c r="F11" s="108">
        <v>2500</v>
      </c>
      <c r="G11" s="26">
        <f t="shared" si="0"/>
        <v>0</v>
      </c>
      <c r="H11" s="17"/>
    </row>
    <row r="12" spans="1:8" ht="15.75" x14ac:dyDescent="0.25">
      <c r="A12" s="48" t="s">
        <v>19</v>
      </c>
      <c r="B12" s="49" t="s">
        <v>47</v>
      </c>
      <c r="C12" s="49" t="s">
        <v>28</v>
      </c>
      <c r="D12" s="50">
        <v>300</v>
      </c>
      <c r="E12" s="25">
        <v>64</v>
      </c>
      <c r="F12" s="108">
        <v>300</v>
      </c>
      <c r="G12" s="26">
        <f t="shared" si="0"/>
        <v>0</v>
      </c>
      <c r="H12" s="17"/>
    </row>
    <row r="13" spans="1:8" ht="15.75" x14ac:dyDescent="0.25">
      <c r="A13" s="48" t="s">
        <v>19</v>
      </c>
      <c r="B13" s="49" t="s">
        <v>21</v>
      </c>
      <c r="C13" s="49" t="s">
        <v>8</v>
      </c>
      <c r="D13" s="50">
        <v>700</v>
      </c>
      <c r="E13" s="25">
        <v>11</v>
      </c>
      <c r="F13" s="108">
        <v>700</v>
      </c>
      <c r="G13" s="26">
        <f t="shared" si="0"/>
        <v>0</v>
      </c>
      <c r="H13" s="17"/>
    </row>
    <row r="14" spans="1:8" ht="15.75" x14ac:dyDescent="0.25">
      <c r="A14" s="48"/>
      <c r="B14" s="49"/>
      <c r="C14" s="49"/>
      <c r="D14" s="50"/>
      <c r="E14" s="25"/>
      <c r="F14" s="108"/>
      <c r="G14" s="26"/>
      <c r="H14" s="17"/>
    </row>
    <row r="15" spans="1:8" ht="15.75" x14ac:dyDescent="0.25">
      <c r="A15" s="54" t="s">
        <v>0</v>
      </c>
      <c r="B15" s="55"/>
      <c r="C15" s="55"/>
      <c r="D15" s="56"/>
      <c r="E15" s="11"/>
      <c r="F15" s="110"/>
      <c r="G15" s="12"/>
      <c r="H15" s="17"/>
    </row>
    <row r="16" spans="1:8" ht="15.75" x14ac:dyDescent="0.25">
      <c r="A16" s="48" t="s">
        <v>39</v>
      </c>
      <c r="B16" s="49" t="s">
        <v>38</v>
      </c>
      <c r="C16" s="49" t="s">
        <v>34</v>
      </c>
      <c r="D16" s="90" t="s">
        <v>37</v>
      </c>
      <c r="E16" s="25">
        <v>78</v>
      </c>
      <c r="F16" s="111">
        <v>0</v>
      </c>
      <c r="G16" s="27">
        <f>F16*E16</f>
        <v>0</v>
      </c>
      <c r="H16" s="17"/>
    </row>
    <row r="17" spans="1:8" ht="15.75" x14ac:dyDescent="0.25">
      <c r="A17" s="38"/>
      <c r="B17" s="93" t="s">
        <v>27</v>
      </c>
      <c r="C17" s="59"/>
      <c r="D17" s="90"/>
      <c r="E17" s="25"/>
      <c r="F17" s="111"/>
      <c r="G17" s="27"/>
      <c r="H17" s="17"/>
    </row>
    <row r="18" spans="1:8" ht="16.5" thickBot="1" x14ac:dyDescent="0.3">
      <c r="A18" s="38"/>
      <c r="B18" s="94"/>
      <c r="C18" s="55"/>
      <c r="D18" s="89"/>
      <c r="E18" s="25"/>
      <c r="F18" s="111"/>
      <c r="G18" s="27"/>
      <c r="H18" s="17"/>
    </row>
    <row r="19" spans="1:8" ht="16.5" thickBot="1" x14ac:dyDescent="0.3">
      <c r="A19" s="63"/>
      <c r="B19" s="64"/>
      <c r="C19" s="65" t="s">
        <v>12</v>
      </c>
      <c r="D19" s="66"/>
      <c r="E19" s="67"/>
      <c r="F19" s="112"/>
      <c r="G19" s="69">
        <f>SUM(G7:G18)</f>
        <v>0</v>
      </c>
      <c r="H19" s="17"/>
    </row>
    <row r="20" spans="1:8" ht="15.75" x14ac:dyDescent="0.25">
      <c r="A20" s="41"/>
      <c r="B20" s="42"/>
      <c r="C20" s="43"/>
      <c r="D20" s="44"/>
      <c r="E20" s="45"/>
      <c r="F20" s="113"/>
      <c r="G20" s="46"/>
      <c r="H20" s="17"/>
    </row>
    <row r="21" spans="1:8" ht="15.75" x14ac:dyDescent="0.25">
      <c r="A21" s="34" t="s">
        <v>6</v>
      </c>
      <c r="B21" s="19"/>
      <c r="C21" s="32"/>
      <c r="D21" s="28"/>
      <c r="E21" s="29"/>
      <c r="F21" s="114"/>
      <c r="G21" s="27"/>
      <c r="H21" s="17"/>
    </row>
    <row r="22" spans="1:8" ht="15.75" x14ac:dyDescent="0.25">
      <c r="A22" s="57"/>
      <c r="B22" s="58" t="s">
        <v>25</v>
      </c>
      <c r="C22" s="59" t="s">
        <v>26</v>
      </c>
      <c r="D22" s="50">
        <v>55</v>
      </c>
      <c r="E22" s="33">
        <v>121563</v>
      </c>
      <c r="F22" s="115">
        <v>78.400000000000006</v>
      </c>
      <c r="G22" s="27">
        <f>(F22-D22)*E22</f>
        <v>2844574.2000000007</v>
      </c>
      <c r="H22" s="17"/>
    </row>
    <row r="23" spans="1:8" ht="15.75" x14ac:dyDescent="0.25">
      <c r="A23" s="57"/>
      <c r="B23" s="103" t="s">
        <v>48</v>
      </c>
      <c r="C23" s="104" t="s">
        <v>33</v>
      </c>
      <c r="D23" s="105"/>
      <c r="E23" s="106">
        <v>2054</v>
      </c>
      <c r="F23" s="115">
        <v>0</v>
      </c>
      <c r="G23" s="27">
        <f>F23*E23</f>
        <v>0</v>
      </c>
      <c r="H23" s="17"/>
    </row>
    <row r="24" spans="1:8" ht="15.75" x14ac:dyDescent="0.25">
      <c r="A24" s="57"/>
      <c r="B24" s="103" t="s">
        <v>46</v>
      </c>
      <c r="C24" s="104" t="s">
        <v>33</v>
      </c>
      <c r="D24" s="105"/>
      <c r="E24" s="106">
        <v>619</v>
      </c>
      <c r="F24" s="115">
        <v>0</v>
      </c>
      <c r="G24" s="27">
        <f>F24*E24</f>
        <v>0</v>
      </c>
      <c r="H24" s="17"/>
    </row>
    <row r="25" spans="1:8" ht="15.75" x14ac:dyDescent="0.25">
      <c r="A25" s="30"/>
      <c r="B25" s="19"/>
      <c r="C25" s="19"/>
      <c r="D25" s="24"/>
      <c r="E25" s="33"/>
      <c r="F25" s="108"/>
      <c r="G25" s="27"/>
      <c r="H25" s="17"/>
    </row>
    <row r="26" spans="1:8" ht="15.75" x14ac:dyDescent="0.25">
      <c r="A26" s="21" t="s">
        <v>2</v>
      </c>
      <c r="B26" s="10"/>
      <c r="C26" s="16"/>
      <c r="D26" s="16"/>
      <c r="E26" s="5"/>
      <c r="F26" s="115"/>
      <c r="G26" s="27"/>
      <c r="H26" s="17"/>
    </row>
    <row r="27" spans="1:8" ht="16.5" thickBot="1" x14ac:dyDescent="0.3">
      <c r="A27" s="38"/>
      <c r="B27" s="70" t="s">
        <v>35</v>
      </c>
      <c r="C27" s="71" t="s">
        <v>49</v>
      </c>
      <c r="D27" s="72"/>
      <c r="E27" s="73"/>
      <c r="F27" s="116"/>
      <c r="G27" s="40"/>
      <c r="H27" s="17"/>
    </row>
    <row r="28" spans="1:8" ht="16.5" thickBot="1" x14ac:dyDescent="0.3">
      <c r="A28" s="63"/>
      <c r="B28" s="64"/>
      <c r="C28" s="65"/>
      <c r="D28" s="66"/>
      <c r="E28" s="67"/>
      <c r="F28" s="68" t="s">
        <v>13</v>
      </c>
      <c r="G28" s="69">
        <f>SUM(G22:G27)</f>
        <v>2844574.2000000007</v>
      </c>
      <c r="H28" s="17"/>
    </row>
    <row r="29" spans="1:8" ht="15.75" x14ac:dyDescent="0.25">
      <c r="A29" s="39"/>
      <c r="B29" s="91"/>
      <c r="C29" s="96" t="s">
        <v>43</v>
      </c>
      <c r="D29" s="81">
        <v>-2062746</v>
      </c>
      <c r="E29" s="126" t="s">
        <v>14</v>
      </c>
      <c r="F29" s="127"/>
      <c r="G29" s="27">
        <f>G19+G28</f>
        <v>2844574.2000000007</v>
      </c>
      <c r="H29" s="17"/>
    </row>
    <row r="30" spans="1:8" s="62" customFormat="1" ht="16.5" thickBot="1" x14ac:dyDescent="0.3">
      <c r="A30" s="39"/>
      <c r="B30" s="91"/>
      <c r="C30" s="95" t="s">
        <v>42</v>
      </c>
      <c r="D30" s="61">
        <v>-776082</v>
      </c>
      <c r="E30" s="85"/>
      <c r="F30" s="74" t="s">
        <v>11</v>
      </c>
      <c r="G30" s="75">
        <f>D29+D30</f>
        <v>-2838828</v>
      </c>
      <c r="H30" s="61" t="s">
        <v>40</v>
      </c>
    </row>
    <row r="31" spans="1:8" s="62" customFormat="1" ht="16.5" thickBot="1" x14ac:dyDescent="0.3">
      <c r="A31" s="39"/>
      <c r="B31" s="91"/>
      <c r="C31" s="92"/>
      <c r="D31" s="82"/>
      <c r="E31" s="76"/>
      <c r="F31" s="77" t="s">
        <v>15</v>
      </c>
      <c r="G31" s="78">
        <f>G30+G29</f>
        <v>5746.2000000006519</v>
      </c>
      <c r="H31" s="61"/>
    </row>
    <row r="32" spans="1:8" ht="15.75" x14ac:dyDescent="0.25">
      <c r="A32" s="13" t="s">
        <v>44</v>
      </c>
      <c r="B32" s="79"/>
      <c r="C32" s="80"/>
      <c r="D32" s="81"/>
      <c r="E32" s="47"/>
      <c r="F32" s="82"/>
      <c r="G32" s="83"/>
      <c r="H32" s="17"/>
    </row>
    <row r="33" spans="1:8" ht="15.75" x14ac:dyDescent="0.25">
      <c r="A33" s="39" t="s">
        <v>9</v>
      </c>
      <c r="B33" s="79"/>
      <c r="C33" s="80"/>
      <c r="D33" s="81"/>
      <c r="E33" s="86"/>
      <c r="F33" s="87"/>
      <c r="G33" s="88"/>
    </row>
    <row r="34" spans="1:8" ht="15.75" x14ac:dyDescent="0.25">
      <c r="A34" s="1" t="s">
        <v>45</v>
      </c>
      <c r="B34" s="39"/>
      <c r="C34" s="39"/>
      <c r="D34" s="39"/>
      <c r="E34" s="102"/>
      <c r="F34" s="102"/>
      <c r="G34" s="99"/>
      <c r="H34" s="97"/>
    </row>
    <row r="35" spans="1:8" ht="15.75" x14ac:dyDescent="0.25">
      <c r="A35" s="1" t="s">
        <v>50</v>
      </c>
      <c r="B35" s="39"/>
      <c r="C35" s="39"/>
      <c r="D35" s="39"/>
      <c r="E35" s="102"/>
      <c r="F35" s="102"/>
      <c r="G35" s="99"/>
      <c r="H35" s="97"/>
    </row>
    <row r="36" spans="1:8" ht="33" customHeight="1" x14ac:dyDescent="0.25">
      <c r="A36" s="123" t="s">
        <v>36</v>
      </c>
      <c r="B36" s="124"/>
      <c r="C36" s="124"/>
      <c r="D36" s="125"/>
      <c r="E36" s="98"/>
      <c r="F36" s="98"/>
      <c r="G36" s="99"/>
      <c r="H36" s="97"/>
    </row>
    <row r="37" spans="1:8" ht="15.75" x14ac:dyDescent="0.25">
      <c r="A37" s="39" t="s">
        <v>23</v>
      </c>
      <c r="B37" s="39"/>
      <c r="C37" s="60"/>
      <c r="D37" s="60"/>
      <c r="E37" s="100"/>
      <c r="F37" s="101"/>
      <c r="G37" s="99"/>
      <c r="H37" s="97"/>
    </row>
    <row r="38" spans="1:8" ht="15.75" x14ac:dyDescent="0.25">
      <c r="A38" s="13" t="s">
        <v>24</v>
      </c>
      <c r="B38" s="39"/>
      <c r="C38" s="39"/>
      <c r="D38" s="39"/>
      <c r="E38" s="97"/>
      <c r="F38" s="101"/>
      <c r="G38" s="99"/>
      <c r="H38" s="97"/>
    </row>
    <row r="39" spans="1:8" ht="15.75" x14ac:dyDescent="0.25">
      <c r="A39" s="1" t="s">
        <v>51</v>
      </c>
      <c r="B39" s="39"/>
      <c r="C39" s="39"/>
      <c r="D39" s="39"/>
      <c r="E39" s="97"/>
      <c r="F39" s="101"/>
      <c r="G39" s="99"/>
      <c r="H39" s="97"/>
    </row>
    <row r="40" spans="1:8" ht="15.75" x14ac:dyDescent="0.25">
      <c r="B40" s="39"/>
      <c r="C40" s="39"/>
      <c r="D40" s="39"/>
      <c r="E40" s="13"/>
      <c r="F40" s="14"/>
      <c r="G40" s="35"/>
    </row>
    <row r="41" spans="1:8" ht="15.75" customHeight="1" x14ac:dyDescent="0.2">
      <c r="B41" s="39"/>
      <c r="C41" s="39"/>
      <c r="D41" s="39"/>
      <c r="E41" s="13"/>
      <c r="F41" s="14"/>
      <c r="G41" s="36"/>
    </row>
    <row r="42" spans="1:8" x14ac:dyDescent="0.2">
      <c r="B42" s="39"/>
      <c r="C42" s="39"/>
      <c r="D42" s="39"/>
      <c r="E42" s="13"/>
      <c r="F42" s="14"/>
      <c r="G42" s="13"/>
    </row>
    <row r="44" spans="1:8" x14ac:dyDescent="0.2">
      <c r="B44" s="39"/>
      <c r="H44" s="3"/>
    </row>
    <row r="45" spans="1:8" x14ac:dyDescent="0.2">
      <c r="B45" s="39"/>
      <c r="H45" s="4"/>
    </row>
    <row r="46" spans="1:8" x14ac:dyDescent="0.2">
      <c r="B46" s="39"/>
      <c r="H46" s="4"/>
    </row>
    <row r="47" spans="1:8" x14ac:dyDescent="0.2">
      <c r="B47" s="39"/>
      <c r="H47" s="4"/>
    </row>
    <row r="48" spans="1:8" x14ac:dyDescent="0.2">
      <c r="B48" s="39"/>
      <c r="H48" s="4"/>
    </row>
    <row r="49" spans="2:8" x14ac:dyDescent="0.2">
      <c r="B49" s="39"/>
      <c r="H49" s="4"/>
    </row>
    <row r="50" spans="2:8" x14ac:dyDescent="0.2">
      <c r="B50" s="39"/>
      <c r="H50" s="4"/>
    </row>
    <row r="51" spans="2:8" x14ac:dyDescent="0.2">
      <c r="H51" s="4"/>
    </row>
  </sheetData>
  <sheetProtection sheet="1" objects="1" scenarios="1"/>
  <mergeCells count="5">
    <mergeCell ref="A2:G2"/>
    <mergeCell ref="A4:G4"/>
    <mergeCell ref="A5:B5"/>
    <mergeCell ref="E29:F29"/>
    <mergeCell ref="A36:D36"/>
  </mergeCells>
  <pageMargins left="0.98" right="0.5" top="0.45" bottom="0.51" header="0.32" footer="0.28000000000000003"/>
  <pageSetup paperSize="3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activeCell="H2" sqref="H2"/>
    </sheetView>
  </sheetViews>
  <sheetFormatPr defaultColWidth="9.140625" defaultRowHeight="15" x14ac:dyDescent="0.2"/>
  <cols>
    <col min="1" max="1" width="3.42578125" style="1" customWidth="1"/>
    <col min="2" max="2" width="72.7109375" style="1" customWidth="1"/>
    <col min="3" max="3" width="47" style="1" bestFit="1" customWidth="1"/>
    <col min="4" max="4" width="23.7109375" style="1" customWidth="1"/>
    <col min="5" max="5" width="30.85546875" style="1" customWidth="1"/>
    <col min="6" max="6" width="25.42578125" style="2" customWidth="1"/>
    <col min="7" max="7" width="20.5703125" style="2" customWidth="1"/>
    <col min="8" max="8" width="16.85546875" style="1" bestFit="1" customWidth="1"/>
    <col min="9" max="9" width="9.140625" style="1"/>
    <col min="10" max="10" width="10.28515625" style="1" bestFit="1" customWidth="1"/>
    <col min="11" max="16384" width="9.140625" style="1"/>
  </cols>
  <sheetData>
    <row r="1" spans="1:8" ht="15.75" thickBot="1" x14ac:dyDescent="0.25">
      <c r="A1" s="1" t="s">
        <v>41</v>
      </c>
    </row>
    <row r="2" spans="1:8" ht="66.75" customHeight="1" thickBot="1" x14ac:dyDescent="0.35">
      <c r="A2" s="119" t="s">
        <v>22</v>
      </c>
      <c r="B2" s="120"/>
      <c r="C2" s="120"/>
      <c r="D2" s="120"/>
      <c r="E2" s="120"/>
      <c r="F2" s="120"/>
      <c r="G2" s="120"/>
    </row>
    <row r="3" spans="1:8" ht="10.5" hidden="1" customHeight="1" thickBot="1" x14ac:dyDescent="0.25">
      <c r="A3" s="23"/>
      <c r="B3" s="22"/>
      <c r="C3" s="22"/>
      <c r="D3" s="22"/>
      <c r="E3" s="22"/>
      <c r="F3" s="22"/>
      <c r="G3" s="22"/>
    </row>
    <row r="4" spans="1:8" ht="21" customHeight="1" x14ac:dyDescent="0.3">
      <c r="A4" s="121" t="s">
        <v>7</v>
      </c>
      <c r="B4" s="122"/>
      <c r="C4" s="122"/>
      <c r="D4" s="122"/>
      <c r="E4" s="122"/>
      <c r="F4" s="122"/>
      <c r="G4" s="122"/>
    </row>
    <row r="5" spans="1:8" ht="64.5" customHeight="1" x14ac:dyDescent="0.25">
      <c r="A5" s="117" t="s">
        <v>3</v>
      </c>
      <c r="B5" s="118"/>
      <c r="C5" s="9" t="s">
        <v>4</v>
      </c>
      <c r="D5" s="9" t="s">
        <v>32</v>
      </c>
      <c r="E5" s="18" t="s">
        <v>5</v>
      </c>
      <c r="F5" s="37" t="s">
        <v>18</v>
      </c>
      <c r="G5" s="84" t="s">
        <v>10</v>
      </c>
    </row>
    <row r="6" spans="1:8" ht="15.75" x14ac:dyDescent="0.25">
      <c r="A6" s="20" t="s">
        <v>1</v>
      </c>
      <c r="B6" s="15"/>
      <c r="C6" s="10"/>
      <c r="D6" s="8"/>
      <c r="E6" s="6"/>
      <c r="F6" s="107"/>
      <c r="G6" s="7"/>
    </row>
    <row r="7" spans="1:8" ht="15.75" x14ac:dyDescent="0.25">
      <c r="A7" s="48"/>
      <c r="B7" s="49"/>
      <c r="C7" s="49"/>
      <c r="D7" s="50"/>
      <c r="E7" s="25"/>
      <c r="F7" s="108"/>
      <c r="G7" s="26"/>
      <c r="H7" s="17"/>
    </row>
    <row r="8" spans="1:8" ht="15.75" x14ac:dyDescent="0.25">
      <c r="A8" s="48"/>
      <c r="B8" s="51" t="s">
        <v>20</v>
      </c>
      <c r="C8" s="52" t="s">
        <v>31</v>
      </c>
      <c r="D8" s="53">
        <v>75</v>
      </c>
      <c r="E8" s="31">
        <v>5176</v>
      </c>
      <c r="F8" s="109">
        <v>150</v>
      </c>
      <c r="G8" s="26">
        <f t="shared" ref="G8:G13" si="0">(F8-D8)*E8</f>
        <v>388200</v>
      </c>
      <c r="H8" s="17"/>
    </row>
    <row r="9" spans="1:8" ht="15.75" x14ac:dyDescent="0.25">
      <c r="A9" s="48"/>
      <c r="B9" s="49" t="s">
        <v>16</v>
      </c>
      <c r="C9" s="49" t="s">
        <v>30</v>
      </c>
      <c r="D9" s="50">
        <v>250</v>
      </c>
      <c r="E9" s="25">
        <f>139</f>
        <v>139</v>
      </c>
      <c r="F9" s="108">
        <v>400</v>
      </c>
      <c r="G9" s="26">
        <f t="shared" si="0"/>
        <v>20850</v>
      </c>
      <c r="H9" s="17"/>
    </row>
    <row r="10" spans="1:8" ht="15.75" x14ac:dyDescent="0.25">
      <c r="A10" s="48"/>
      <c r="B10" s="49" t="s">
        <v>17</v>
      </c>
      <c r="C10" s="49" t="s">
        <v>29</v>
      </c>
      <c r="D10" s="50">
        <v>5000</v>
      </c>
      <c r="E10" s="25">
        <v>2</v>
      </c>
      <c r="F10" s="108">
        <v>6000</v>
      </c>
      <c r="G10" s="26">
        <f t="shared" si="0"/>
        <v>2000</v>
      </c>
      <c r="H10" s="17"/>
    </row>
    <row r="11" spans="1:8" ht="15.75" x14ac:dyDescent="0.25">
      <c r="A11" s="48"/>
      <c r="B11" s="49" t="s">
        <v>52</v>
      </c>
      <c r="C11" s="49" t="s">
        <v>53</v>
      </c>
      <c r="D11" s="50">
        <v>2500</v>
      </c>
      <c r="E11" s="25">
        <v>1</v>
      </c>
      <c r="F11" s="108">
        <v>3500</v>
      </c>
      <c r="G11" s="26">
        <f t="shared" si="0"/>
        <v>1000</v>
      </c>
      <c r="H11" s="17"/>
    </row>
    <row r="12" spans="1:8" ht="15.75" x14ac:dyDescent="0.25">
      <c r="A12" s="48" t="s">
        <v>19</v>
      </c>
      <c r="B12" s="49" t="s">
        <v>47</v>
      </c>
      <c r="C12" s="49" t="s">
        <v>28</v>
      </c>
      <c r="D12" s="50">
        <v>300</v>
      </c>
      <c r="E12" s="25">
        <v>64</v>
      </c>
      <c r="F12" s="108">
        <v>300</v>
      </c>
      <c r="G12" s="26">
        <f t="shared" si="0"/>
        <v>0</v>
      </c>
      <c r="H12" s="17"/>
    </row>
    <row r="13" spans="1:8" ht="15.75" x14ac:dyDescent="0.25">
      <c r="A13" s="48" t="s">
        <v>19</v>
      </c>
      <c r="B13" s="49" t="s">
        <v>21</v>
      </c>
      <c r="C13" s="49" t="s">
        <v>8</v>
      </c>
      <c r="D13" s="50">
        <v>700</v>
      </c>
      <c r="E13" s="25">
        <v>11</v>
      </c>
      <c r="F13" s="108">
        <v>700</v>
      </c>
      <c r="G13" s="26">
        <f t="shared" si="0"/>
        <v>0</v>
      </c>
      <c r="H13" s="17"/>
    </row>
    <row r="14" spans="1:8" ht="15.75" x14ac:dyDescent="0.25">
      <c r="A14" s="48"/>
      <c r="B14" s="49"/>
      <c r="C14" s="49"/>
      <c r="D14" s="50"/>
      <c r="E14" s="25"/>
      <c r="F14" s="108"/>
      <c r="G14" s="26"/>
      <c r="H14" s="17"/>
    </row>
    <row r="15" spans="1:8" ht="15.75" x14ac:dyDescent="0.25">
      <c r="A15" s="54" t="s">
        <v>0</v>
      </c>
      <c r="B15" s="55"/>
      <c r="C15" s="55"/>
      <c r="D15" s="56"/>
      <c r="E15" s="11"/>
      <c r="F15" s="110"/>
      <c r="G15" s="12"/>
      <c r="H15" s="17"/>
    </row>
    <row r="16" spans="1:8" ht="15.75" x14ac:dyDescent="0.25">
      <c r="A16" s="48" t="s">
        <v>39</v>
      </c>
      <c r="B16" s="49" t="s">
        <v>38</v>
      </c>
      <c r="C16" s="49" t="s">
        <v>34</v>
      </c>
      <c r="D16" s="90" t="s">
        <v>37</v>
      </c>
      <c r="E16" s="25">
        <v>78</v>
      </c>
      <c r="F16" s="111">
        <v>500</v>
      </c>
      <c r="G16" s="27">
        <f>F16*E16</f>
        <v>39000</v>
      </c>
      <c r="H16" s="17"/>
    </row>
    <row r="17" spans="1:8" ht="15.75" x14ac:dyDescent="0.25">
      <c r="A17" s="38"/>
      <c r="B17" s="93" t="s">
        <v>27</v>
      </c>
      <c r="C17" s="59"/>
      <c r="D17" s="90"/>
      <c r="E17" s="25"/>
      <c r="F17" s="111"/>
      <c r="G17" s="27"/>
      <c r="H17" s="17"/>
    </row>
    <row r="18" spans="1:8" ht="16.5" thickBot="1" x14ac:dyDescent="0.3">
      <c r="A18" s="38"/>
      <c r="B18" s="94"/>
      <c r="C18" s="55"/>
      <c r="D18" s="89"/>
      <c r="E18" s="25"/>
      <c r="F18" s="111"/>
      <c r="G18" s="27"/>
      <c r="H18" s="17"/>
    </row>
    <row r="19" spans="1:8" ht="16.5" thickBot="1" x14ac:dyDescent="0.3">
      <c r="A19" s="63"/>
      <c r="B19" s="64"/>
      <c r="C19" s="65" t="s">
        <v>12</v>
      </c>
      <c r="D19" s="66"/>
      <c r="E19" s="67"/>
      <c r="F19" s="112"/>
      <c r="G19" s="69">
        <f>SUM(G7:G18)</f>
        <v>451050</v>
      </c>
      <c r="H19" s="17"/>
    </row>
    <row r="20" spans="1:8" ht="15.75" x14ac:dyDescent="0.25">
      <c r="A20" s="41"/>
      <c r="B20" s="42"/>
      <c r="C20" s="43"/>
      <c r="D20" s="44"/>
      <c r="E20" s="45"/>
      <c r="F20" s="113"/>
      <c r="G20" s="46"/>
      <c r="H20" s="17"/>
    </row>
    <row r="21" spans="1:8" ht="15.75" x14ac:dyDescent="0.25">
      <c r="A21" s="34" t="s">
        <v>6</v>
      </c>
      <c r="B21" s="19"/>
      <c r="C21" s="32"/>
      <c r="D21" s="28"/>
      <c r="E21" s="29"/>
      <c r="F21" s="114"/>
      <c r="G21" s="27"/>
      <c r="H21" s="17"/>
    </row>
    <row r="22" spans="1:8" ht="15.75" x14ac:dyDescent="0.25">
      <c r="A22" s="57"/>
      <c r="B22" s="58" t="s">
        <v>25</v>
      </c>
      <c r="C22" s="59" t="s">
        <v>26</v>
      </c>
      <c r="D22" s="50">
        <v>55</v>
      </c>
      <c r="E22" s="33">
        <v>121563</v>
      </c>
      <c r="F22" s="115">
        <v>74.8</v>
      </c>
      <c r="G22" s="27">
        <f>(F22-D22)*E22</f>
        <v>2406947.3999999994</v>
      </c>
      <c r="H22" s="17"/>
    </row>
    <row r="23" spans="1:8" ht="15.75" x14ac:dyDescent="0.25">
      <c r="A23" s="57"/>
      <c r="B23" s="103" t="s">
        <v>48</v>
      </c>
      <c r="C23" s="104" t="s">
        <v>33</v>
      </c>
      <c r="D23" s="105"/>
      <c r="E23" s="106">
        <v>2054</v>
      </c>
      <c r="F23" s="115">
        <v>0</v>
      </c>
      <c r="G23" s="27">
        <f>F23*E23</f>
        <v>0</v>
      </c>
      <c r="H23" s="17"/>
    </row>
    <row r="24" spans="1:8" ht="15.75" x14ac:dyDescent="0.25">
      <c r="A24" s="57"/>
      <c r="B24" s="103" t="s">
        <v>46</v>
      </c>
      <c r="C24" s="104" t="s">
        <v>33</v>
      </c>
      <c r="D24" s="105"/>
      <c r="E24" s="106">
        <v>619</v>
      </c>
      <c r="F24" s="115">
        <v>0</v>
      </c>
      <c r="G24" s="27">
        <f>F24*E24</f>
        <v>0</v>
      </c>
      <c r="H24" s="17"/>
    </row>
    <row r="25" spans="1:8" ht="15.75" x14ac:dyDescent="0.25">
      <c r="A25" s="30"/>
      <c r="B25" s="19"/>
      <c r="C25" s="19"/>
      <c r="D25" s="24"/>
      <c r="E25" s="33"/>
      <c r="F25" s="108"/>
      <c r="G25" s="27"/>
      <c r="H25" s="17"/>
    </row>
    <row r="26" spans="1:8" ht="15.75" x14ac:dyDescent="0.25">
      <c r="A26" s="21" t="s">
        <v>2</v>
      </c>
      <c r="B26" s="10"/>
      <c r="C26" s="16"/>
      <c r="D26" s="16"/>
      <c r="E26" s="5"/>
      <c r="F26" s="115"/>
      <c r="G26" s="27"/>
      <c r="H26" s="17"/>
    </row>
    <row r="27" spans="1:8" ht="16.5" thickBot="1" x14ac:dyDescent="0.3">
      <c r="A27" s="38"/>
      <c r="B27" s="70" t="s">
        <v>35</v>
      </c>
      <c r="C27" s="71" t="s">
        <v>49</v>
      </c>
      <c r="D27" s="72"/>
      <c r="E27" s="73"/>
      <c r="F27" s="116"/>
      <c r="G27" s="40"/>
      <c r="H27" s="17"/>
    </row>
    <row r="28" spans="1:8" ht="16.5" thickBot="1" x14ac:dyDescent="0.3">
      <c r="A28" s="63"/>
      <c r="B28" s="64"/>
      <c r="C28" s="65"/>
      <c r="D28" s="66"/>
      <c r="E28" s="67"/>
      <c r="F28" s="68" t="s">
        <v>13</v>
      </c>
      <c r="G28" s="69">
        <f>SUM(G22:G27)</f>
        <v>2406947.3999999994</v>
      </c>
      <c r="H28" s="17"/>
    </row>
    <row r="29" spans="1:8" ht="15.75" x14ac:dyDescent="0.25">
      <c r="A29" s="39"/>
      <c r="B29" s="91"/>
      <c r="C29" s="96" t="s">
        <v>43</v>
      </c>
      <c r="D29" s="81">
        <v>-2062746</v>
      </c>
      <c r="E29" s="126" t="s">
        <v>14</v>
      </c>
      <c r="F29" s="127"/>
      <c r="G29" s="27">
        <f>G19+G28</f>
        <v>2857997.3999999994</v>
      </c>
      <c r="H29" s="17"/>
    </row>
    <row r="30" spans="1:8" s="62" customFormat="1" ht="16.5" thickBot="1" x14ac:dyDescent="0.3">
      <c r="A30" s="39"/>
      <c r="B30" s="91"/>
      <c r="C30" s="95" t="s">
        <v>42</v>
      </c>
      <c r="D30" s="61">
        <v>-776082</v>
      </c>
      <c r="E30" s="85"/>
      <c r="F30" s="74" t="s">
        <v>11</v>
      </c>
      <c r="G30" s="75">
        <f>D29+D30</f>
        <v>-2838828</v>
      </c>
      <c r="H30" s="61" t="s">
        <v>40</v>
      </c>
    </row>
    <row r="31" spans="1:8" s="62" customFormat="1" ht="16.5" thickBot="1" x14ac:dyDescent="0.3">
      <c r="A31" s="39"/>
      <c r="B31" s="91"/>
      <c r="C31" s="92"/>
      <c r="D31" s="82"/>
      <c r="E31" s="76"/>
      <c r="F31" s="77" t="s">
        <v>15</v>
      </c>
      <c r="G31" s="78">
        <f>G30+G29</f>
        <v>19169.399999999441</v>
      </c>
      <c r="H31" s="61"/>
    </row>
    <row r="32" spans="1:8" ht="15.75" x14ac:dyDescent="0.25">
      <c r="A32" s="13" t="s">
        <v>44</v>
      </c>
      <c r="B32" s="79"/>
      <c r="C32" s="80"/>
      <c r="D32" s="81"/>
      <c r="E32" s="47"/>
      <c r="F32" s="82"/>
      <c r="G32" s="83"/>
      <c r="H32" s="17"/>
    </row>
    <row r="33" spans="1:8" ht="15.75" x14ac:dyDescent="0.25">
      <c r="A33" s="39" t="s">
        <v>9</v>
      </c>
      <c r="B33" s="79"/>
      <c r="C33" s="80"/>
      <c r="D33" s="81"/>
      <c r="E33" s="86"/>
      <c r="F33" s="87"/>
      <c r="G33" s="88"/>
    </row>
    <row r="34" spans="1:8" ht="15.75" x14ac:dyDescent="0.25">
      <c r="A34" s="1" t="s">
        <v>45</v>
      </c>
      <c r="B34" s="39"/>
      <c r="C34" s="39"/>
      <c r="D34" s="39"/>
      <c r="E34" s="102"/>
      <c r="F34" s="102"/>
      <c r="G34" s="99"/>
      <c r="H34" s="97"/>
    </row>
    <row r="35" spans="1:8" ht="15.75" x14ac:dyDescent="0.25">
      <c r="A35" s="1" t="s">
        <v>50</v>
      </c>
      <c r="B35" s="39"/>
      <c r="C35" s="39"/>
      <c r="D35" s="39"/>
      <c r="E35" s="102"/>
      <c r="F35" s="102"/>
      <c r="G35" s="99"/>
      <c r="H35" s="97"/>
    </row>
    <row r="36" spans="1:8" ht="33" customHeight="1" x14ac:dyDescent="0.25">
      <c r="A36" s="123" t="s">
        <v>36</v>
      </c>
      <c r="B36" s="124"/>
      <c r="C36" s="124"/>
      <c r="D36" s="125"/>
      <c r="E36" s="98"/>
      <c r="F36" s="98"/>
      <c r="G36" s="99"/>
      <c r="H36" s="97"/>
    </row>
    <row r="37" spans="1:8" ht="15.75" x14ac:dyDescent="0.25">
      <c r="A37" s="39" t="s">
        <v>23</v>
      </c>
      <c r="B37" s="39"/>
      <c r="C37" s="60"/>
      <c r="D37" s="60"/>
      <c r="E37" s="100"/>
      <c r="F37" s="101"/>
      <c r="G37" s="99"/>
      <c r="H37" s="97"/>
    </row>
    <row r="38" spans="1:8" ht="15.75" x14ac:dyDescent="0.25">
      <c r="A38" s="13" t="s">
        <v>24</v>
      </c>
      <c r="B38" s="39"/>
      <c r="C38" s="39"/>
      <c r="D38" s="39"/>
      <c r="E38" s="97"/>
      <c r="F38" s="101"/>
      <c r="G38" s="99"/>
      <c r="H38" s="97"/>
    </row>
    <row r="39" spans="1:8" ht="15.75" x14ac:dyDescent="0.25">
      <c r="A39" s="1" t="s">
        <v>51</v>
      </c>
      <c r="B39" s="39"/>
      <c r="C39" s="39"/>
      <c r="D39" s="39"/>
      <c r="E39" s="97"/>
      <c r="F39" s="101"/>
      <c r="G39" s="99"/>
      <c r="H39" s="97"/>
    </row>
    <row r="40" spans="1:8" ht="15.75" x14ac:dyDescent="0.25">
      <c r="B40" s="39"/>
      <c r="C40" s="39"/>
      <c r="D40" s="39"/>
      <c r="E40" s="13"/>
      <c r="F40" s="14"/>
      <c r="G40" s="35"/>
    </row>
    <row r="41" spans="1:8" ht="15.75" customHeight="1" x14ac:dyDescent="0.2">
      <c r="B41" s="39"/>
      <c r="C41" s="39"/>
      <c r="D41" s="39"/>
      <c r="E41" s="13"/>
      <c r="F41" s="14"/>
      <c r="G41" s="36"/>
    </row>
    <row r="42" spans="1:8" x14ac:dyDescent="0.2">
      <c r="B42" s="39"/>
      <c r="C42" s="39"/>
      <c r="D42" s="39"/>
      <c r="E42" s="13"/>
      <c r="F42" s="14"/>
      <c r="G42" s="13"/>
    </row>
    <row r="44" spans="1:8" x14ac:dyDescent="0.2">
      <c r="B44" s="39"/>
      <c r="H44" s="3"/>
    </row>
    <row r="45" spans="1:8" x14ac:dyDescent="0.2">
      <c r="B45" s="39"/>
      <c r="H45" s="4"/>
    </row>
    <row r="46" spans="1:8" x14ac:dyDescent="0.2">
      <c r="B46" s="39"/>
      <c r="H46" s="4"/>
    </row>
    <row r="47" spans="1:8" x14ac:dyDescent="0.2">
      <c r="B47" s="39"/>
      <c r="H47" s="4"/>
    </row>
    <row r="48" spans="1:8" x14ac:dyDescent="0.2">
      <c r="B48" s="39"/>
      <c r="H48" s="4"/>
    </row>
    <row r="49" spans="2:8" x14ac:dyDescent="0.2">
      <c r="B49" s="39"/>
      <c r="H49" s="4"/>
    </row>
    <row r="50" spans="2:8" x14ac:dyDescent="0.2">
      <c r="B50" s="39"/>
      <c r="H50" s="4"/>
    </row>
    <row r="51" spans="2:8" x14ac:dyDescent="0.2">
      <c r="H51" s="4"/>
    </row>
  </sheetData>
  <sheetProtection sheet="1" objects="1" scenarios="1"/>
  <mergeCells count="5">
    <mergeCell ref="A2:G2"/>
    <mergeCell ref="A4:G4"/>
    <mergeCell ref="A5:B5"/>
    <mergeCell ref="E29:F29"/>
    <mergeCell ref="A36:D36"/>
  </mergeCells>
  <pageMargins left="0.98" right="0.5" top="0.45" bottom="0.51" header="0.32" footer="0.28000000000000003"/>
  <pageSetup paperSize="3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75" workbookViewId="0">
      <selection activeCell="G30" sqref="G30"/>
    </sheetView>
  </sheetViews>
  <sheetFormatPr defaultColWidth="9.140625" defaultRowHeight="15" x14ac:dyDescent="0.2"/>
  <cols>
    <col min="1" max="1" width="3.42578125" style="1" customWidth="1"/>
    <col min="2" max="2" width="72.7109375" style="1" customWidth="1"/>
    <col min="3" max="3" width="47" style="1" bestFit="1" customWidth="1"/>
    <col min="4" max="4" width="23.7109375" style="1" customWidth="1"/>
    <col min="5" max="5" width="30.85546875" style="1" customWidth="1"/>
    <col min="6" max="6" width="25.42578125" style="2" customWidth="1"/>
    <col min="7" max="7" width="20.5703125" style="2" customWidth="1"/>
    <col min="8" max="8" width="16.85546875" style="1" bestFit="1" customWidth="1"/>
    <col min="9" max="9" width="9.140625" style="1"/>
    <col min="10" max="10" width="10.28515625" style="1" bestFit="1" customWidth="1"/>
    <col min="11" max="16384" width="9.140625" style="1"/>
  </cols>
  <sheetData>
    <row r="1" spans="1:8" ht="15.75" thickBot="1" x14ac:dyDescent="0.25">
      <c r="A1" s="1" t="s">
        <v>41</v>
      </c>
    </row>
    <row r="2" spans="1:8" ht="66.75" customHeight="1" thickBot="1" x14ac:dyDescent="0.35">
      <c r="A2" s="119" t="s">
        <v>22</v>
      </c>
      <c r="B2" s="120"/>
      <c r="C2" s="120"/>
      <c r="D2" s="120"/>
      <c r="E2" s="120"/>
      <c r="F2" s="120"/>
      <c r="G2" s="120"/>
    </row>
    <row r="3" spans="1:8" ht="10.5" hidden="1" customHeight="1" thickBot="1" x14ac:dyDescent="0.25">
      <c r="A3" s="23"/>
      <c r="B3" s="22"/>
      <c r="C3" s="22"/>
      <c r="D3" s="22"/>
      <c r="E3" s="22"/>
      <c r="F3" s="22"/>
      <c r="G3" s="22"/>
    </row>
    <row r="4" spans="1:8" ht="21" customHeight="1" x14ac:dyDescent="0.3">
      <c r="A4" s="121" t="s">
        <v>7</v>
      </c>
      <c r="B4" s="122"/>
      <c r="C4" s="122"/>
      <c r="D4" s="122"/>
      <c r="E4" s="122"/>
      <c r="F4" s="122"/>
      <c r="G4" s="122"/>
    </row>
    <row r="5" spans="1:8" ht="64.5" customHeight="1" x14ac:dyDescent="0.25">
      <c r="A5" s="117" t="s">
        <v>3</v>
      </c>
      <c r="B5" s="118"/>
      <c r="C5" s="9" t="s">
        <v>4</v>
      </c>
      <c r="D5" s="9" t="s">
        <v>32</v>
      </c>
      <c r="E5" s="18" t="s">
        <v>5</v>
      </c>
      <c r="F5" s="37" t="s">
        <v>18</v>
      </c>
      <c r="G5" s="84" t="s">
        <v>10</v>
      </c>
    </row>
    <row r="6" spans="1:8" ht="15.75" x14ac:dyDescent="0.25">
      <c r="A6" s="20" t="s">
        <v>1</v>
      </c>
      <c r="B6" s="15"/>
      <c r="C6" s="10"/>
      <c r="D6" s="8"/>
      <c r="E6" s="6"/>
      <c r="F6" s="107"/>
      <c r="G6" s="7"/>
    </row>
    <row r="7" spans="1:8" ht="15.75" x14ac:dyDescent="0.25">
      <c r="A7" s="48"/>
      <c r="B7" s="49"/>
      <c r="C7" s="49"/>
      <c r="D7" s="50"/>
      <c r="E7" s="25"/>
      <c r="F7" s="108"/>
      <c r="G7" s="26"/>
      <c r="H7" s="17"/>
    </row>
    <row r="8" spans="1:8" ht="15.75" x14ac:dyDescent="0.25">
      <c r="A8" s="48"/>
      <c r="B8" s="51" t="s">
        <v>20</v>
      </c>
      <c r="C8" s="52" t="s">
        <v>31</v>
      </c>
      <c r="D8" s="53">
        <v>75</v>
      </c>
      <c r="E8" s="31">
        <v>5176</v>
      </c>
      <c r="F8" s="109">
        <v>150</v>
      </c>
      <c r="G8" s="26">
        <f t="shared" ref="G8:G13" si="0">(F8-D8)*E8</f>
        <v>388200</v>
      </c>
      <c r="H8" s="17"/>
    </row>
    <row r="9" spans="1:8" ht="15.75" x14ac:dyDescent="0.25">
      <c r="A9" s="48"/>
      <c r="B9" s="49" t="s">
        <v>16</v>
      </c>
      <c r="C9" s="49" t="s">
        <v>30</v>
      </c>
      <c r="D9" s="50">
        <v>250</v>
      </c>
      <c r="E9" s="25">
        <f>139</f>
        <v>139</v>
      </c>
      <c r="F9" s="108">
        <v>400</v>
      </c>
      <c r="G9" s="26">
        <f t="shared" si="0"/>
        <v>20850</v>
      </c>
      <c r="H9" s="17"/>
    </row>
    <row r="10" spans="1:8" ht="15.75" x14ac:dyDescent="0.25">
      <c r="A10" s="48"/>
      <c r="B10" s="49" t="s">
        <v>17</v>
      </c>
      <c r="C10" s="49" t="s">
        <v>29</v>
      </c>
      <c r="D10" s="50">
        <v>5000</v>
      </c>
      <c r="E10" s="25">
        <v>2</v>
      </c>
      <c r="F10" s="108">
        <v>6000</v>
      </c>
      <c r="G10" s="26">
        <f t="shared" si="0"/>
        <v>2000</v>
      </c>
      <c r="H10" s="17"/>
    </row>
    <row r="11" spans="1:8" ht="15.75" x14ac:dyDescent="0.25">
      <c r="A11" s="48"/>
      <c r="B11" s="49" t="s">
        <v>52</v>
      </c>
      <c r="C11" s="49" t="s">
        <v>53</v>
      </c>
      <c r="D11" s="50">
        <v>2500</v>
      </c>
      <c r="E11" s="25">
        <v>1</v>
      </c>
      <c r="F11" s="108">
        <v>3500</v>
      </c>
      <c r="G11" s="26">
        <f t="shared" si="0"/>
        <v>1000</v>
      </c>
      <c r="H11" s="17"/>
    </row>
    <row r="12" spans="1:8" ht="15.75" x14ac:dyDescent="0.25">
      <c r="A12" s="48" t="s">
        <v>19</v>
      </c>
      <c r="B12" s="49" t="s">
        <v>47</v>
      </c>
      <c r="C12" s="49" t="s">
        <v>28</v>
      </c>
      <c r="D12" s="50">
        <v>300</v>
      </c>
      <c r="E12" s="25">
        <v>64</v>
      </c>
      <c r="F12" s="108">
        <v>300</v>
      </c>
      <c r="G12" s="26">
        <f t="shared" si="0"/>
        <v>0</v>
      </c>
      <c r="H12" s="17"/>
    </row>
    <row r="13" spans="1:8" ht="15.75" x14ac:dyDescent="0.25">
      <c r="A13" s="48" t="s">
        <v>19</v>
      </c>
      <c r="B13" s="49" t="s">
        <v>21</v>
      </c>
      <c r="C13" s="49" t="s">
        <v>8</v>
      </c>
      <c r="D13" s="50">
        <v>700</v>
      </c>
      <c r="E13" s="25">
        <v>11</v>
      </c>
      <c r="F13" s="108">
        <v>700</v>
      </c>
      <c r="G13" s="26">
        <f t="shared" si="0"/>
        <v>0</v>
      </c>
      <c r="H13" s="17"/>
    </row>
    <row r="14" spans="1:8" ht="15.75" x14ac:dyDescent="0.25">
      <c r="A14" s="48"/>
      <c r="B14" s="49"/>
      <c r="C14" s="49"/>
      <c r="D14" s="50"/>
      <c r="E14" s="25"/>
      <c r="F14" s="108"/>
      <c r="G14" s="26"/>
      <c r="H14" s="17"/>
    </row>
    <row r="15" spans="1:8" ht="15.75" x14ac:dyDescent="0.25">
      <c r="A15" s="54" t="s">
        <v>0</v>
      </c>
      <c r="B15" s="55"/>
      <c r="C15" s="55"/>
      <c r="D15" s="56"/>
      <c r="E15" s="11"/>
      <c r="F15" s="110"/>
      <c r="G15" s="12"/>
      <c r="H15" s="17"/>
    </row>
    <row r="16" spans="1:8" ht="15.75" x14ac:dyDescent="0.25">
      <c r="A16" s="48" t="s">
        <v>39</v>
      </c>
      <c r="B16" s="49" t="s">
        <v>38</v>
      </c>
      <c r="C16" s="49" t="s">
        <v>34</v>
      </c>
      <c r="D16" s="90" t="s">
        <v>37</v>
      </c>
      <c r="E16" s="25">
        <v>78</v>
      </c>
      <c r="F16" s="111">
        <v>500</v>
      </c>
      <c r="G16" s="27">
        <f>F16*E16</f>
        <v>39000</v>
      </c>
      <c r="H16" s="17"/>
    </row>
    <row r="17" spans="1:8" ht="15.75" x14ac:dyDescent="0.25">
      <c r="A17" s="38"/>
      <c r="B17" s="93" t="s">
        <v>27</v>
      </c>
      <c r="C17" s="59"/>
      <c r="D17" s="90"/>
      <c r="E17" s="25"/>
      <c r="F17" s="111"/>
      <c r="G17" s="27"/>
      <c r="H17" s="17"/>
    </row>
    <row r="18" spans="1:8" ht="16.5" thickBot="1" x14ac:dyDescent="0.3">
      <c r="A18" s="38"/>
      <c r="B18" s="94"/>
      <c r="C18" s="55"/>
      <c r="D18" s="89"/>
      <c r="E18" s="25"/>
      <c r="F18" s="111"/>
      <c r="G18" s="27"/>
      <c r="H18" s="17"/>
    </row>
    <row r="19" spans="1:8" ht="16.5" thickBot="1" x14ac:dyDescent="0.3">
      <c r="A19" s="63"/>
      <c r="B19" s="64"/>
      <c r="C19" s="65" t="s">
        <v>12</v>
      </c>
      <c r="D19" s="66"/>
      <c r="E19" s="67"/>
      <c r="F19" s="112"/>
      <c r="G19" s="69">
        <f>SUM(G7:G18)</f>
        <v>451050</v>
      </c>
      <c r="H19" s="17"/>
    </row>
    <row r="20" spans="1:8" ht="15.75" x14ac:dyDescent="0.25">
      <c r="A20" s="41"/>
      <c r="B20" s="42"/>
      <c r="C20" s="43"/>
      <c r="D20" s="44"/>
      <c r="E20" s="45"/>
      <c r="F20" s="113"/>
      <c r="G20" s="46"/>
      <c r="H20" s="17"/>
    </row>
    <row r="21" spans="1:8" ht="15.75" x14ac:dyDescent="0.25">
      <c r="A21" s="34" t="s">
        <v>6</v>
      </c>
      <c r="B21" s="19"/>
      <c r="C21" s="32"/>
      <c r="D21" s="28"/>
      <c r="E21" s="29"/>
      <c r="F21" s="114"/>
      <c r="G21" s="27"/>
      <c r="H21" s="17"/>
    </row>
    <row r="22" spans="1:8" ht="15.75" x14ac:dyDescent="0.25">
      <c r="A22" s="57"/>
      <c r="B22" s="58" t="s">
        <v>25</v>
      </c>
      <c r="C22" s="59" t="s">
        <v>26</v>
      </c>
      <c r="D22" s="50">
        <v>55</v>
      </c>
      <c r="E22" s="33">
        <v>121563</v>
      </c>
      <c r="F22" s="115">
        <v>67.5</v>
      </c>
      <c r="G22" s="27">
        <f>(F22-D22)*E22</f>
        <v>1519537.5</v>
      </c>
      <c r="H22" s="17"/>
    </row>
    <row r="23" spans="1:8" ht="15.75" x14ac:dyDescent="0.25">
      <c r="A23" s="57"/>
      <c r="B23" s="103" t="s">
        <v>48</v>
      </c>
      <c r="C23" s="104" t="s">
        <v>33</v>
      </c>
      <c r="D23" s="105"/>
      <c r="E23" s="106">
        <v>2054</v>
      </c>
      <c r="F23" s="115">
        <v>400</v>
      </c>
      <c r="G23" s="27">
        <f>F23*E23</f>
        <v>821600</v>
      </c>
      <c r="H23" s="17"/>
    </row>
    <row r="24" spans="1:8" ht="15.75" x14ac:dyDescent="0.25">
      <c r="A24" s="57"/>
      <c r="B24" s="103" t="s">
        <v>46</v>
      </c>
      <c r="C24" s="104" t="s">
        <v>33</v>
      </c>
      <c r="D24" s="105"/>
      <c r="E24" s="106">
        <v>619</v>
      </c>
      <c r="F24" s="115">
        <v>100</v>
      </c>
      <c r="G24" s="27">
        <f>F24*E24</f>
        <v>61900</v>
      </c>
      <c r="H24" s="17"/>
    </row>
    <row r="25" spans="1:8" ht="15.75" x14ac:dyDescent="0.25">
      <c r="A25" s="30"/>
      <c r="B25" s="19"/>
      <c r="C25" s="19"/>
      <c r="D25" s="24"/>
      <c r="E25" s="33"/>
      <c r="F25" s="108"/>
      <c r="G25" s="27"/>
      <c r="H25" s="17"/>
    </row>
    <row r="26" spans="1:8" ht="15.75" x14ac:dyDescent="0.25">
      <c r="A26" s="21" t="s">
        <v>2</v>
      </c>
      <c r="B26" s="10"/>
      <c r="C26" s="16"/>
      <c r="D26" s="16"/>
      <c r="E26" s="5"/>
      <c r="F26" s="115"/>
      <c r="G26" s="27"/>
      <c r="H26" s="17"/>
    </row>
    <row r="27" spans="1:8" ht="16.5" thickBot="1" x14ac:dyDescent="0.3">
      <c r="A27" s="38"/>
      <c r="B27" s="70" t="s">
        <v>35</v>
      </c>
      <c r="C27" s="71" t="s">
        <v>49</v>
      </c>
      <c r="D27" s="72"/>
      <c r="E27" s="73"/>
      <c r="F27" s="116"/>
      <c r="G27" s="40"/>
      <c r="H27" s="17"/>
    </row>
    <row r="28" spans="1:8" ht="16.5" thickBot="1" x14ac:dyDescent="0.3">
      <c r="A28" s="63"/>
      <c r="B28" s="64"/>
      <c r="C28" s="65"/>
      <c r="D28" s="66"/>
      <c r="E28" s="67"/>
      <c r="F28" s="68" t="s">
        <v>13</v>
      </c>
      <c r="G28" s="69">
        <f>SUM(G22:G27)</f>
        <v>2403037.5</v>
      </c>
      <c r="H28" s="17"/>
    </row>
    <row r="29" spans="1:8" ht="15.75" x14ac:dyDescent="0.25">
      <c r="A29" s="39"/>
      <c r="B29" s="91"/>
      <c r="C29" s="96" t="s">
        <v>43</v>
      </c>
      <c r="D29" s="81">
        <v>-2062746</v>
      </c>
      <c r="E29" s="126" t="s">
        <v>14</v>
      </c>
      <c r="F29" s="127"/>
      <c r="G29" s="27">
        <f>G19+G28</f>
        <v>2854087.5</v>
      </c>
      <c r="H29" s="17"/>
    </row>
    <row r="30" spans="1:8" s="62" customFormat="1" ht="16.5" thickBot="1" x14ac:dyDescent="0.3">
      <c r="A30" s="39"/>
      <c r="B30" s="91"/>
      <c r="C30" s="95" t="s">
        <v>42</v>
      </c>
      <c r="D30" s="61">
        <v>-776082</v>
      </c>
      <c r="E30" s="85"/>
      <c r="F30" s="74" t="s">
        <v>11</v>
      </c>
      <c r="G30" s="75">
        <f>D29+D30</f>
        <v>-2838828</v>
      </c>
      <c r="H30" s="61" t="s">
        <v>40</v>
      </c>
    </row>
    <row r="31" spans="1:8" s="62" customFormat="1" ht="16.5" thickBot="1" x14ac:dyDescent="0.3">
      <c r="A31" s="39"/>
      <c r="B31" s="91"/>
      <c r="C31" s="92"/>
      <c r="D31" s="82"/>
      <c r="E31" s="76"/>
      <c r="F31" s="77" t="s">
        <v>15</v>
      </c>
      <c r="G31" s="78">
        <f>G30+G29</f>
        <v>15259.5</v>
      </c>
      <c r="H31" s="61"/>
    </row>
    <row r="32" spans="1:8" ht="15.75" x14ac:dyDescent="0.25">
      <c r="A32" s="13" t="s">
        <v>44</v>
      </c>
      <c r="B32" s="79"/>
      <c r="C32" s="80"/>
      <c r="D32" s="81"/>
      <c r="E32" s="47"/>
      <c r="F32" s="82"/>
      <c r="G32" s="83"/>
      <c r="H32" s="17"/>
    </row>
    <row r="33" spans="1:8" ht="15.75" x14ac:dyDescent="0.25">
      <c r="A33" s="39" t="s">
        <v>9</v>
      </c>
      <c r="B33" s="79"/>
      <c r="C33" s="80"/>
      <c r="D33" s="81"/>
      <c r="E33" s="86"/>
      <c r="F33" s="87"/>
      <c r="G33" s="88"/>
    </row>
    <row r="34" spans="1:8" ht="15.75" x14ac:dyDescent="0.25">
      <c r="A34" s="1" t="s">
        <v>45</v>
      </c>
      <c r="B34" s="39"/>
      <c r="C34" s="39"/>
      <c r="D34" s="39"/>
      <c r="E34" s="102"/>
      <c r="F34" s="102"/>
      <c r="G34" s="99"/>
      <c r="H34" s="97"/>
    </row>
    <row r="35" spans="1:8" ht="15.75" x14ac:dyDescent="0.25">
      <c r="A35" s="1" t="s">
        <v>50</v>
      </c>
      <c r="B35" s="39"/>
      <c r="C35" s="39"/>
      <c r="D35" s="39"/>
      <c r="E35" s="102"/>
      <c r="F35" s="102"/>
      <c r="G35" s="99"/>
      <c r="H35" s="97"/>
    </row>
    <row r="36" spans="1:8" ht="33" customHeight="1" x14ac:dyDescent="0.25">
      <c r="A36" s="123" t="s">
        <v>36</v>
      </c>
      <c r="B36" s="124"/>
      <c r="C36" s="124"/>
      <c r="D36" s="125"/>
      <c r="E36" s="98"/>
      <c r="F36" s="98"/>
      <c r="G36" s="99"/>
      <c r="H36" s="97"/>
    </row>
    <row r="37" spans="1:8" ht="15.75" x14ac:dyDescent="0.25">
      <c r="A37" s="39" t="s">
        <v>23</v>
      </c>
      <c r="B37" s="39"/>
      <c r="C37" s="60"/>
      <c r="D37" s="60"/>
      <c r="E37" s="100"/>
      <c r="F37" s="101"/>
      <c r="G37" s="99"/>
      <c r="H37" s="97"/>
    </row>
    <row r="38" spans="1:8" ht="15.75" x14ac:dyDescent="0.25">
      <c r="A38" s="13" t="s">
        <v>24</v>
      </c>
      <c r="B38" s="39"/>
      <c r="C38" s="39"/>
      <c r="D38" s="39"/>
      <c r="E38" s="97"/>
      <c r="F38" s="101"/>
      <c r="G38" s="99"/>
      <c r="H38" s="97"/>
    </row>
    <row r="39" spans="1:8" ht="15.75" x14ac:dyDescent="0.25">
      <c r="A39" s="1" t="s">
        <v>51</v>
      </c>
      <c r="B39" s="39"/>
      <c r="C39" s="39"/>
      <c r="D39" s="39"/>
      <c r="E39" s="97"/>
      <c r="F39" s="101"/>
      <c r="G39" s="99"/>
      <c r="H39" s="97"/>
    </row>
    <row r="40" spans="1:8" ht="15.75" x14ac:dyDescent="0.25">
      <c r="B40" s="39"/>
      <c r="C40" s="39"/>
      <c r="D40" s="39"/>
      <c r="E40" s="13"/>
      <c r="F40" s="14"/>
      <c r="G40" s="35"/>
    </row>
    <row r="41" spans="1:8" ht="15.75" customHeight="1" x14ac:dyDescent="0.2">
      <c r="B41" s="39"/>
      <c r="C41" s="39"/>
      <c r="D41" s="39"/>
      <c r="E41" s="13"/>
      <c r="F41" s="14"/>
      <c r="G41" s="36"/>
    </row>
    <row r="42" spans="1:8" x14ac:dyDescent="0.2">
      <c r="B42" s="39"/>
      <c r="C42" s="39"/>
      <c r="D42" s="39"/>
      <c r="E42" s="13"/>
      <c r="F42" s="14"/>
      <c r="G42" s="13"/>
    </row>
    <row r="44" spans="1:8" x14ac:dyDescent="0.2">
      <c r="B44" s="39"/>
      <c r="H44" s="3"/>
    </row>
    <row r="45" spans="1:8" x14ac:dyDescent="0.2">
      <c r="B45" s="39"/>
      <c r="H45" s="4"/>
    </row>
    <row r="46" spans="1:8" x14ac:dyDescent="0.2">
      <c r="B46" s="39"/>
      <c r="H46" s="4"/>
    </row>
    <row r="47" spans="1:8" x14ac:dyDescent="0.2">
      <c r="B47" s="39"/>
      <c r="H47" s="4"/>
    </row>
    <row r="48" spans="1:8" x14ac:dyDescent="0.2">
      <c r="B48" s="39"/>
      <c r="H48" s="4"/>
    </row>
    <row r="49" spans="2:8" x14ac:dyDescent="0.2">
      <c r="B49" s="39"/>
      <c r="H49" s="4"/>
    </row>
    <row r="50" spans="2:8" x14ac:dyDescent="0.2">
      <c r="B50" s="39"/>
      <c r="H50" s="4"/>
    </row>
    <row r="51" spans="2:8" x14ac:dyDescent="0.2">
      <c r="H51" s="4"/>
    </row>
  </sheetData>
  <sheetProtection sheet="1" objects="1" scenarios="1"/>
  <mergeCells count="5">
    <mergeCell ref="A2:G2"/>
    <mergeCell ref="A4:G4"/>
    <mergeCell ref="A5:B5"/>
    <mergeCell ref="E29:F29"/>
    <mergeCell ref="A36:D36"/>
  </mergeCells>
  <pageMargins left="0.98" right="0.5" top="0.45" bottom="0.51" header="0.32" footer="0.28000000000000003"/>
  <pageSetup paperSize="3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Stakeholder</vt:lpstr>
      <vt:lpstr>Emission Fee only</vt:lpstr>
      <vt:lpstr>Emission &amp; Permit Fees</vt:lpstr>
      <vt:lpstr>Emission, Base, Permit Fees</vt:lpstr>
      <vt:lpstr>'Emission &amp; Permit Fees'!Print_Area</vt:lpstr>
      <vt:lpstr>'Emission Fee only'!Print_Area</vt:lpstr>
      <vt:lpstr>'Emission, Base, Permit Fees'!Print_Area</vt:lpstr>
      <vt:lpstr>Stakeholder!Print_Area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Groner</dc:creator>
  <cp:lastModifiedBy>Holden, Tisha</cp:lastModifiedBy>
  <cp:lastPrinted>2023-09-08T19:28:13Z</cp:lastPrinted>
  <dcterms:created xsi:type="dcterms:W3CDTF">2009-11-03T21:26:35Z</dcterms:created>
  <dcterms:modified xsi:type="dcterms:W3CDTF">2023-09-17T20:27:57Z</dcterms:modified>
</cp:coreProperties>
</file>