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nsulting\Missouri_TRM\TRM Measures\Measures - Hot Water\Water Heater Wrap\Reference Documents\"/>
    </mc:Choice>
  </mc:AlternateContent>
  <bookViews>
    <workbookView xWindow="480" yWindow="120" windowWidth="14355" windowHeight="7935" activeTab="1"/>
  </bookViews>
  <sheets>
    <sheet name="Electric" sheetId="1" r:id="rId1"/>
    <sheet name="Gas" sheetId="2" r:id="rId2"/>
  </sheets>
  <calcPr calcId="152511"/>
</workbook>
</file>

<file path=xl/calcChain.xml><?xml version="1.0" encoding="utf-8"?>
<calcChain xmlns="http://schemas.openxmlformats.org/spreadsheetml/2006/main">
  <c r="F5" i="2" l="1"/>
  <c r="G5" i="2" s="1"/>
  <c r="F6" i="2"/>
  <c r="G6" i="2" s="1"/>
  <c r="F7" i="2"/>
  <c r="G7" i="2" s="1"/>
  <c r="F4" i="2"/>
  <c r="G4" i="2" s="1"/>
  <c r="F7" i="1" l="1"/>
  <c r="G7" i="1" s="1"/>
  <c r="F6" i="1"/>
  <c r="G6" i="1"/>
  <c r="F5" i="1"/>
  <c r="G5" i="1" s="1"/>
  <c r="F4" i="1"/>
  <c r="G4" i="1" s="1"/>
</calcChain>
</file>

<file path=xl/sharedStrings.xml><?xml version="1.0" encoding="utf-8"?>
<sst xmlns="http://schemas.openxmlformats.org/spreadsheetml/2006/main" count="16" uniqueCount="10">
  <si>
    <t>Capacity (gal)</t>
  </si>
  <si>
    <t>Rbase</t>
  </si>
  <si>
    <t>Rinsul</t>
  </si>
  <si>
    <t xml:space="preserve">Abase (ft2) </t>
  </si>
  <si>
    <t xml:space="preserve">Ainsul (ft2) </t>
  </si>
  <si>
    <t>ΔkWh</t>
  </si>
  <si>
    <t>ΔkW</t>
  </si>
  <si>
    <t>ΔPeakTherms</t>
  </si>
  <si>
    <t>ΔTherms</t>
  </si>
  <si>
    <t>Water Heater Tank Wrap Calculations for Electric Water 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</si>
</sst>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7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J33" sqref="J33"/>
    </sheetView>
  </sheetViews>
  <sheetFormatPr defaultRowHeight="15" x14ac:dyDescent="0.25"/>
  <cols>
    <col min="1" max="1" width="14.85546875" customWidth="1"/>
    <col min="4" max="4" width="11.140625" bestFit="1" customWidth="1"/>
    <col min="5" max="5" width="11.28515625" bestFit="1" customWidth="1"/>
  </cols>
  <sheetData>
    <row r="1" spans="1:7" x14ac:dyDescent="0.25">
      <c r="A1" s="2" t="s">
        <v>9</v>
      </c>
    </row>
    <row r="3" spans="1:7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 x14ac:dyDescent="0.25">
      <c r="A4">
        <v>30</v>
      </c>
      <c r="B4">
        <v>14</v>
      </c>
      <c r="C4">
        <v>24</v>
      </c>
      <c r="D4">
        <v>19.16</v>
      </c>
      <c r="E4">
        <v>20.94</v>
      </c>
      <c r="F4" s="3">
        <f>((((1/B4*D4)-(1/C4*E4))*60)/(3412*0.98))*8766</f>
        <v>78.030040604417934</v>
      </c>
      <c r="G4" s="4">
        <f>F4/8766</f>
        <v>8.901442003698145E-3</v>
      </c>
    </row>
    <row r="5" spans="1:7" x14ac:dyDescent="0.25">
      <c r="A5">
        <v>40</v>
      </c>
      <c r="B5">
        <v>14</v>
      </c>
      <c r="C5">
        <v>24</v>
      </c>
      <c r="D5">
        <v>23.18</v>
      </c>
      <c r="E5">
        <v>25.31</v>
      </c>
      <c r="F5" s="3">
        <f t="shared" ref="F5" si="0">((((1/B5*D5)-(1/C5*E5))*60)/(3412*0.98))*8766</f>
        <v>94.555481169188525</v>
      </c>
      <c r="G5" s="4">
        <f t="shared" ref="G5:G6" si="1">F5/8766</f>
        <v>1.0786616606113224E-2</v>
      </c>
    </row>
    <row r="6" spans="1:7" x14ac:dyDescent="0.25">
      <c r="A6">
        <v>50</v>
      </c>
      <c r="B6">
        <v>14</v>
      </c>
      <c r="C6">
        <v>24</v>
      </c>
      <c r="D6">
        <v>24.99</v>
      </c>
      <c r="E6">
        <v>27.06</v>
      </c>
      <c r="F6" s="3">
        <f t="shared" ref="F6" si="2">((((1/B6*D6)-(1/C6*E6))*60)/(3412*0.98))*8766</f>
        <v>103.42210565351579</v>
      </c>
      <c r="G6" s="4">
        <f t="shared" si="1"/>
        <v>1.1798095557097397E-2</v>
      </c>
    </row>
    <row r="7" spans="1:7" x14ac:dyDescent="0.25">
      <c r="A7">
        <v>80</v>
      </c>
      <c r="B7">
        <v>14</v>
      </c>
      <c r="C7">
        <v>24</v>
      </c>
      <c r="D7">
        <v>31.84</v>
      </c>
      <c r="E7">
        <v>34.14</v>
      </c>
      <c r="F7" s="3">
        <f>((((1/B7*D7)-(1/C7*E7))*60)/(3412*0.98))*8766</f>
        <v>133.9824671285362</v>
      </c>
      <c r="G7" s="4">
        <f>F7/8766</f>
        <v>1.5284333462073488E-2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F20" sqref="F20"/>
    </sheetView>
  </sheetViews>
  <sheetFormatPr defaultRowHeight="15" x14ac:dyDescent="0.25"/>
  <cols>
    <col min="1" max="1" width="17" customWidth="1"/>
    <col min="2" max="2" width="13.85546875" customWidth="1"/>
    <col min="3" max="3" width="10.85546875" customWidth="1"/>
    <col min="4" max="4" width="14.5703125" customWidth="1"/>
    <col min="5" max="5" width="13.42578125" customWidth="1"/>
  </cols>
  <sheetData>
    <row r="1" spans="1:7" x14ac:dyDescent="0.25">
      <c r="A1" s="2" t="s">
        <v>9</v>
      </c>
    </row>
    <row r="3" spans="1:7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8</v>
      </c>
      <c r="G3" t="s">
        <v>7</v>
      </c>
    </row>
    <row r="4" spans="1:7" x14ac:dyDescent="0.25">
      <c r="A4">
        <v>30</v>
      </c>
      <c r="B4">
        <v>14</v>
      </c>
      <c r="C4">
        <v>24</v>
      </c>
      <c r="D4">
        <v>19.16</v>
      </c>
      <c r="E4">
        <v>20.94</v>
      </c>
      <c r="F4" s="3">
        <f>((((1/B4*D4)-(1/C4*E4))*60)/(100000*0.78))*8766</f>
        <v>3.3450478021978016</v>
      </c>
      <c r="G4" s="1">
        <f>F4/365.25</f>
        <v>9.1582417582417568E-3</v>
      </c>
    </row>
    <row r="5" spans="1:7" x14ac:dyDescent="0.25">
      <c r="A5">
        <v>40</v>
      </c>
      <c r="B5">
        <v>14</v>
      </c>
      <c r="C5">
        <v>24</v>
      </c>
      <c r="D5">
        <v>23.18</v>
      </c>
      <c r="E5">
        <v>25.31</v>
      </c>
      <c r="F5" s="3">
        <f t="shared" ref="F5:F7" si="0">((((1/B5*D5)-(1/C5*E5))*60)/(100000*0.78))*8766</f>
        <v>4.0534722527472535</v>
      </c>
      <c r="G5" s="1">
        <f t="shared" ref="G5:G7" si="1">F5/365.25</f>
        <v>1.10978021978022E-2</v>
      </c>
    </row>
    <row r="6" spans="1:7" x14ac:dyDescent="0.25">
      <c r="A6">
        <v>50</v>
      </c>
      <c r="B6">
        <v>14</v>
      </c>
      <c r="C6">
        <v>24</v>
      </c>
      <c r="D6">
        <v>24.99</v>
      </c>
      <c r="E6">
        <v>27.06</v>
      </c>
      <c r="F6" s="3">
        <f t="shared" si="0"/>
        <v>4.4335730769230759</v>
      </c>
      <c r="G6" s="1">
        <f t="shared" si="1"/>
        <v>1.2138461538461535E-2</v>
      </c>
    </row>
    <row r="7" spans="1:7" x14ac:dyDescent="0.25">
      <c r="A7">
        <v>80</v>
      </c>
      <c r="B7">
        <v>14</v>
      </c>
      <c r="C7">
        <v>24</v>
      </c>
      <c r="D7">
        <v>31.84</v>
      </c>
      <c r="E7">
        <v>34.14</v>
      </c>
      <c r="F7" s="3">
        <f t="shared" si="0"/>
        <v>5.7436565934065928</v>
      </c>
      <c r="G7" s="1">
        <f t="shared" si="1"/>
        <v>1.5725274725274723E-2</v>
      </c>
    </row>
    <row r="15" spans="1:7" x14ac:dyDescent="0.25">
      <c r="G15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B27D9-1DB7-4D66-89F7-30BE5AFD106E}"/>
</file>

<file path=customXml/itemProps2.xml><?xml version="1.0" encoding="utf-8"?>
<ds:datastoreItem xmlns:ds="http://schemas.openxmlformats.org/officeDocument/2006/customXml" ds:itemID="{CB0CBDD3-8230-4947-AF6D-7226A51D121D}"/>
</file>

<file path=customXml/itemProps3.xml><?xml version="1.0" encoding="utf-8"?>
<ds:datastoreItem xmlns:ds="http://schemas.openxmlformats.org/officeDocument/2006/customXml" ds:itemID="{C550BF61-B656-4070-8A59-CDD4776A69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Electric</vt:lpstr>
      <vt:lpstr>Gas</vt:lpstr>
    </vt:vector>
  </TitlesOfParts>
  <Company>VEIC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Dent</dc:creator>
  <cp:lastModifiedBy>April Desclos</cp:lastModifiedBy>
  <dcterms:created xsi:type="dcterms:W3CDTF">2012-04-25T12:07:48Z</dcterms:created>
  <dcterms:modified xsi:type="dcterms:W3CDTF">2016-11-11T20:14:07Z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